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srv\d$\Обменник\ОБМЕННИК\_Финансовый отдел_\Отчеты об исполнении бюджета\"/>
    </mc:Choice>
  </mc:AlternateContent>
  <xr:revisionPtr revIDLastSave="0" documentId="13_ncr:1_{ED45CEF4-81E2-4106-BE19-CEBCB4B8E07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</sheets>
  <definedNames>
    <definedName name="_xlnm.Print_Area" localSheetId="1">РАСХОДЫ!$A$1:$I$44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 l="1"/>
  <c r="G10" i="2"/>
  <c r="G32" i="2"/>
  <c r="G6" i="2"/>
  <c r="G42" i="2"/>
  <c r="G41" i="2" s="1"/>
  <c r="G39" i="2"/>
  <c r="G37" i="2"/>
  <c r="G35" i="2"/>
  <c r="G29" i="2"/>
  <c r="G19" i="2"/>
  <c r="H6" i="2"/>
  <c r="G31" i="2" l="1"/>
  <c r="D11" i="1"/>
  <c r="G27" i="2"/>
  <c r="G26" i="2" s="1"/>
  <c r="G8" i="2"/>
  <c r="E16" i="1"/>
  <c r="E13" i="1"/>
  <c r="E18" i="1"/>
  <c r="E17" i="1"/>
  <c r="E24" i="1"/>
  <c r="C11" i="1"/>
  <c r="E23" i="1" l="1"/>
  <c r="C10" i="1" l="1"/>
  <c r="H32" i="2"/>
  <c r="I7" i="2" l="1"/>
  <c r="I9" i="2"/>
  <c r="I6" i="2" l="1"/>
  <c r="H8" i="2"/>
  <c r="H19" i="2"/>
  <c r="I19" i="2" s="1"/>
  <c r="G5" i="2"/>
  <c r="G44" i="2" s="1"/>
  <c r="I33" i="2"/>
  <c r="I43" i="2"/>
  <c r="I40" i="2"/>
  <c r="I38" i="2"/>
  <c r="I36" i="2"/>
  <c r="I28" i="2"/>
  <c r="I34" i="2"/>
  <c r="I25" i="2"/>
  <c r="I24" i="2"/>
  <c r="I23" i="2"/>
  <c r="I22" i="2"/>
  <c r="I21" i="2"/>
  <c r="I20" i="2"/>
  <c r="I18" i="2"/>
  <c r="I17" i="2"/>
  <c r="I16" i="2"/>
  <c r="I15" i="2"/>
  <c r="I13" i="2"/>
  <c r="I12" i="2"/>
  <c r="I11" i="2"/>
  <c r="E20" i="1"/>
  <c r="E25" i="1"/>
  <c r="E22" i="1"/>
  <c r="D21" i="1"/>
  <c r="C21" i="1"/>
  <c r="E19" i="1"/>
  <c r="E15" i="1"/>
  <c r="E12" i="1"/>
  <c r="I30" i="2" l="1"/>
  <c r="H29" i="2"/>
  <c r="I29" i="2" s="1"/>
  <c r="H37" i="2"/>
  <c r="I37" i="2" s="1"/>
  <c r="I32" i="2"/>
  <c r="H35" i="2"/>
  <c r="I35" i="2" s="1"/>
  <c r="H39" i="2"/>
  <c r="I39" i="2" s="1"/>
  <c r="H27" i="2"/>
  <c r="I27" i="2" s="1"/>
  <c r="H26" i="2"/>
  <c r="I26" i="2" s="1"/>
  <c r="H42" i="2"/>
  <c r="I8" i="2"/>
  <c r="H5" i="2"/>
  <c r="I10" i="2"/>
  <c r="C26" i="1"/>
  <c r="E11" i="1"/>
  <c r="D10" i="1"/>
  <c r="E10" i="1" s="1"/>
  <c r="E21" i="1"/>
  <c r="H31" i="2" l="1"/>
  <c r="I31" i="2" s="1"/>
  <c r="I42" i="2"/>
  <c r="H41" i="2"/>
  <c r="I41" i="2" s="1"/>
  <c r="I14" i="2"/>
  <c r="I5" i="2"/>
  <c r="D26" i="1"/>
  <c r="E26" i="1" s="1"/>
  <c r="H44" i="2" l="1"/>
  <c r="I44" i="2" s="1"/>
</calcChain>
</file>

<file path=xl/sharedStrings.xml><?xml version="1.0" encoding="utf-8"?>
<sst xmlns="http://schemas.openxmlformats.org/spreadsheetml/2006/main" count="214" uniqueCount="110">
  <si>
    <t>Показатели</t>
  </si>
  <si>
    <t xml:space="preserve">% исполнения </t>
  </si>
  <si>
    <t>ИТОГО ДОХОДОВ</t>
  </si>
  <si>
    <t>НАЛОГОВЫЕ И НЕНАЛОГОВЫЕ ДОХОДЫ</t>
  </si>
  <si>
    <t>БЕЗВОЗМЕЗДНЫЕ ПОСТУПЛЕНИЯ</t>
  </si>
  <si>
    <t>Утвержденный бюджет с учетом изменений на 2024 год, 
тыс. рублей</t>
  </si>
  <si>
    <t>Код бюджетной классификации</t>
  </si>
  <si>
    <t>ГРБС</t>
  </si>
  <si>
    <t>Раздел</t>
  </si>
  <si>
    <t>Подраздел</t>
  </si>
  <si>
    <t>Целевая статья</t>
  </si>
  <si>
    <t>Код вида расходов</t>
  </si>
  <si>
    <t>01</t>
  </si>
  <si>
    <t>182 1 03 02231 01 0000 110
182 1 03 02241 01 0000 110
182 1 03 02251 01 0000 110
182 1 03 02261 01 0000 110</t>
  </si>
  <si>
    <t>901 2 02 15001 14 0000 150 </t>
  </si>
  <si>
    <t>901 2 02 15002 14 0000 150</t>
  </si>
  <si>
    <t>901 2 02 35120 14 0000 150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</si>
  <si>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</si>
  <si>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901 1 16 02020 02 0000 140</t>
  </si>
  <si>
    <t>Дотация на выравнивание бюджетной обеспеченности</t>
  </si>
  <si>
    <t>Дотация на поддержку мер по обеспечению сбалансированности бюджетов</t>
  </si>
  <si>
    <t>901</t>
  </si>
  <si>
    <t>00</t>
  </si>
  <si>
    <t>000 00 00 000</t>
  </si>
  <si>
    <t>000</t>
  </si>
  <si>
    <t>Функционирование высшего должностного лица муниципального образования</t>
  </si>
  <si>
    <t>02</t>
  </si>
  <si>
    <t>030 00 00 000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</si>
  <si>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</si>
  <si>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030 00 04 000</t>
  </si>
  <si>
    <t>03</t>
  </si>
  <si>
    <t>Функционирование исполнительных органов государственной власти Пологовского муниципального округа</t>
  </si>
  <si>
    <t>04</t>
  </si>
  <si>
    <t>Закупка товаров, работ и услуг для обеспечения государственных (муниципальных) нужд</t>
  </si>
  <si>
    <t>Судебная система</t>
  </si>
  <si>
    <t>05</t>
  </si>
  <si>
    <t>050 00 00 000</t>
  </si>
  <si>
    <t>Расходы на осуществление отдельных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</si>
  <si>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050 00 01 000</t>
  </si>
  <si>
    <t>Резервные фонды</t>
  </si>
  <si>
    <t>002 00 00 000</t>
  </si>
  <si>
    <t>Иные бюджетные ассигнования</t>
  </si>
  <si>
    <t>002 00 01 000</t>
  </si>
  <si>
    <t>Другие общегосударственные вопросы</t>
  </si>
  <si>
    <t>033 00 01 000</t>
  </si>
  <si>
    <t>13</t>
  </si>
  <si>
    <t>030 00 01 000</t>
  </si>
  <si>
    <t>НАЦИОНАЛЬНАЯ ЭКОНОМИКА</t>
  </si>
  <si>
    <t>Дорожное хозяйство</t>
  </si>
  <si>
    <t>09</t>
  </si>
  <si>
    <t>Ремонт автомобильных дорог общего пользования муниципального образования и дорожных сооружений, являющихся их технологической частью (искусственных дорожных сооружений)</t>
  </si>
  <si>
    <t>043 00 12 000</t>
  </si>
  <si>
    <t>ЖИЛИЩНО-КОММУНАЛЬНОЕ ХОЗЯЙСТВО</t>
  </si>
  <si>
    <t>Благоустройство</t>
  </si>
  <si>
    <t>043 00 00 000</t>
  </si>
  <si>
    <t>Предоставление субсидий бюджетным, автономным учреждениям и иным некоммерческим организациям</t>
  </si>
  <si>
    <t>043 00 09 000</t>
  </si>
  <si>
    <t>МОЛОДЕЖНАЯ ПОЛИТИКА</t>
  </si>
  <si>
    <t>07</t>
  </si>
  <si>
    <t>010 00 01 060</t>
  </si>
  <si>
    <t>КУЛЬТУРА, КИНЕМАТОГРАФИЯ</t>
  </si>
  <si>
    <t>08</t>
  </si>
  <si>
    <t>010 00 00 000</t>
  </si>
  <si>
    <t>Общее руководство и управление в сфере культуры, спорта и молодежи</t>
  </si>
  <si>
    <t>010 00 01 110</t>
  </si>
  <si>
    <t>Расходы на развитие библиотечного дела</t>
  </si>
  <si>
    <t>010 00 01 020</t>
  </si>
  <si>
    <t>Расходы на развитие музейного дела</t>
  </si>
  <si>
    <t>010 00 01 030</t>
  </si>
  <si>
    <t>Поддержка творческих инициатив населения, организаций в сфере культуры, творческих союзов (расходы на содержание дворцов и домов культуры, клубов и других заведений клубного типа)</t>
  </si>
  <si>
    <t>010 00 01 040</t>
  </si>
  <si>
    <t>ФИЗИЧЕСКАЯ КУЛЬТУРА И СПОРТ</t>
  </si>
  <si>
    <t>Создание условий детскому населению для занятий физической культурой и спортом</t>
  </si>
  <si>
    <t>010 00 02 040</t>
  </si>
  <si>
    <t>ИТОГО расходов</t>
  </si>
  <si>
    <t>ОБЩЕГОСУДАРСТВЕННЫЕ ВОПРОСЫ</t>
  </si>
  <si>
    <t>Утвержденный бюджет с учетом изменений
 на 2024 год, 
тыс. рублей</t>
  </si>
  <si>
    <t>Субвенция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</si>
  <si>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182 1 01 02010 01 0000 110</t>
  </si>
  <si>
    <t>182 1 08 03010 01 1050 110</t>
  </si>
  <si>
    <t>182 1 00 00000 00 0000 000</t>
  </si>
  <si>
    <t>182 1 01 00000 00 0000 000</t>
  </si>
  <si>
    <t>Доходы от уплаты акцизов на нефтепродукты (автомобильный бензин, прямогонный бензин, дизельное топливо, моторные масла для дизельных и (или) карбюраторных
(инжекторных) двигателей), подлежащие
распределению между бюджетами субъектов
Российской Федерации и местными бюджетами
с учетом установленных дифференцированных
нормативов отчислений в местные бюджеты</t>
  </si>
  <si>
    <t>ШТРАФЫ, САНКЦИИ, ВОЗМЕЩЕНИЕ УЩЕРБА</t>
  </si>
  <si>
    <t>901 2 00 00000 00 0000 000</t>
  </si>
  <si>
    <t>Наименование дохода</t>
  </si>
  <si>
    <t>НАЛОГИ НА ПРИБЫЛЬ, ДОХОДЫ</t>
  </si>
  <si>
    <t>901 16 00000 00 0000 000</t>
  </si>
  <si>
    <t>Резервный фонд Администрации Пологовского муниципального округа</t>
  </si>
  <si>
    <t>Код
 бюджетной 
классификации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</si>
  <si>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</si>
  <si>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</si>
  <si>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182 1 05 03010 01 1000 110</t>
  </si>
  <si>
    <t xml:space="preserve">Единый сельскохозяйственный налог </t>
  </si>
  <si>
    <t>182 1 05 04060 02 1000 110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</si>
  <si>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</si>
  <si>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901 2 02 49999 14 0000 150</t>
  </si>
  <si>
    <t>Прочие межбюджетные трансферты, передаваемые бюджетам муниципальных округов</t>
  </si>
  <si>
    <t>182 1 01 02040 01 1000 110</t>
  </si>
  <si>
    <t>Налог на доходы физических лиц в виде фиксированных авансовых платежей с доходов, полученных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</si>
  <si>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100</t>
  </si>
  <si>
    <t>ОТЧЕТ ОБ ИСПОЛНЕНИИ БЮДЖЕТА 
ПОЛОГОВСКОГО МУНИЦИПАЛЬНОГО ОКРУГА ЗАПОРОЖСКОЙ ОБЛАСТИ
ЗА 2024 ГОД</t>
  </si>
  <si>
    <t>1. Доходы бюджета Пологовского муниципального округа Запорожской области за 2024 год</t>
  </si>
  <si>
    <t>Функционирование представительных органов государственной власти и представительных органов муниципальных образований</t>
  </si>
  <si>
    <t>2. Расходы бюджета Пологовского муниципального округа за 2024 год</t>
  </si>
  <si>
    <t>Исполнение
 за 2024 г.,
тыс. рублей</t>
  </si>
  <si>
    <t>Исполнение 
за 2024 год,
тыс. рублей</t>
  </si>
  <si>
    <t>Налог на доходы физических лиц с
доходов, источником которых является
налоговый агент, за исключением доходов, в
отношении которых исчисление и уплата налога
осуществляется в соответствии со статьями 227, 227.1 и 228 Налогового кодекса Российской Федерации</t>
  </si>
  <si>
    <t>Государственная пошлина</t>
  </si>
  <si>
    <t>Приложение к Постановлению 
Администрации Пологовского муниципального округа 
от ______________№_________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</si>
</sst>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.0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rgb="FF000000"/>
      <name val="Arial Cyr"/>
    </font>
    <font>
      <sz val="11"/>
      <color theme="1"/>
      <name val="Times New Roman"/>
      <family val="1"/>
      <charset val="204"/>
    </font>
    <font>
      <sz val="8"/>
      <color rgb="FF000000"/>
      <name val="Arial Cyr"/>
    </font>
    <font>
      <sz val="11"/>
      <color rgb="FF000000"/>
      <name val="Courier New"/>
      <family val="3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333333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3">
      <alignment vertical="top" wrapText="1"/>
    </xf>
    <xf numFmtId="49" fontId="6" fillId="0" borderId="15">
      <alignment horizontal="center"/>
    </xf>
  </cellStyleXfs>
  <cellXfs count="99">
    <xf numFmtId="0" fontId="0" fillId="0" borderId="0" xfId="0"/>
    <xf numFmtId="164" fontId="0" fillId="0" borderId="0" xfId="0" applyNumberFormat="1"/>
    <xf numFmtId="49" fontId="7" fillId="0" borderId="0" xfId="2" applyFont="1" applyBorder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0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164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10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6" xfId="0" applyNumberFormat="1" applyFont="1" applyFill="1" applyBorder="1" applyAlignment="1">
      <alignment vertical="center" wrapText="1"/>
    </xf>
    <xf numFmtId="166" fontId="2" fillId="2" borderId="6" xfId="0" applyNumberFormat="1" applyFont="1" applyFill="1" applyBorder="1" applyAlignment="1">
      <alignment vertical="center" wrapText="1"/>
    </xf>
    <xf numFmtId="164" fontId="3" fillId="2" borderId="6" xfId="0" applyNumberFormat="1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2" borderId="6" xfId="0" applyNumberFormat="1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 applyProtection="1">
      <alignment horizontal="center" vertical="center" wrapText="1"/>
      <protection locked="0"/>
    </xf>
    <xf numFmtId="3" fontId="16" fillId="0" borderId="1" xfId="0" applyNumberFormat="1" applyFont="1" applyBorder="1" applyAlignment="1" applyProtection="1">
      <alignment horizontal="center" vertical="center" wrapText="1"/>
      <protection locked="0"/>
    </xf>
    <xf numFmtId="3" fontId="13" fillId="0" borderId="1" xfId="0" applyNumberFormat="1" applyFont="1" applyBorder="1" applyAlignment="1">
      <alignment wrapText="1"/>
    </xf>
    <xf numFmtId="3" fontId="13" fillId="0" borderId="1" xfId="0" applyNumberFormat="1" applyFont="1" applyBorder="1" applyAlignment="1">
      <alignment horizontal="left" vertical="center" wrapText="1"/>
    </xf>
    <xf numFmtId="164" fontId="13" fillId="0" borderId="1" xfId="0" applyNumberFormat="1" applyFont="1" applyBorder="1" applyAlignment="1" applyProtection="1">
      <alignment vertical="center"/>
      <protection locked="0"/>
    </xf>
    <xf numFmtId="10" fontId="13" fillId="0" borderId="1" xfId="0" applyNumberFormat="1" applyFont="1" applyBorder="1" applyAlignment="1" applyProtection="1">
      <alignment vertical="center"/>
      <protection locked="0"/>
    </xf>
    <xf numFmtId="3" fontId="15" fillId="0" borderId="1" xfId="0" applyNumberFormat="1" applyFont="1" applyBorder="1" applyAlignment="1">
      <alignment wrapText="1"/>
    </xf>
    <xf numFmtId="3" fontId="15" fillId="0" borderId="1" xfId="0" applyNumberFormat="1" applyFont="1" applyBorder="1" applyAlignment="1">
      <alignment horizontal="left" vertical="center" wrapText="1"/>
    </xf>
    <xf numFmtId="164" fontId="15" fillId="0" borderId="1" xfId="0" applyNumberFormat="1" applyFont="1" applyBorder="1" applyAlignment="1" applyProtection="1">
      <alignment vertical="center"/>
      <protection locked="0"/>
    </xf>
    <xf numFmtId="10" fontId="15" fillId="0" borderId="1" xfId="0" applyNumberFormat="1" applyFont="1" applyBorder="1" applyAlignment="1" applyProtection="1">
      <alignment vertical="center"/>
      <protection locked="0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wrapText="1"/>
    </xf>
    <xf numFmtId="164" fontId="3" fillId="2" borderId="16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/>
    </xf>
    <xf numFmtId="0" fontId="15" fillId="0" borderId="1" xfId="0" applyFont="1" applyBorder="1" applyAlignment="1">
      <alignment wrapText="1"/>
    </xf>
    <xf numFmtId="166" fontId="3" fillId="2" borderId="6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 applyProtection="1">
      <alignment horizontal="center" vertical="center" wrapText="1"/>
      <protection locked="0"/>
    </xf>
    <xf numFmtId="165" fontId="2" fillId="2" borderId="14" xfId="0" applyNumberFormat="1" applyFont="1" applyFill="1" applyBorder="1" applyAlignment="1">
      <alignment horizontal="center" vertical="center" wrapText="1"/>
    </xf>
    <xf numFmtId="165" fontId="2" fillId="2" borderId="11" xfId="0" applyNumberFormat="1" applyFont="1" applyFill="1" applyBorder="1" applyAlignment="1">
      <alignment horizontal="center" vertical="center" wrapText="1"/>
    </xf>
    <xf numFmtId="165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8" fillId="2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49" fontId="10" fillId="0" borderId="6" xfId="0" applyNumberFormat="1" applyFont="1" applyBorder="1" applyAlignment="1">
      <alignment wrapText="1"/>
    </xf>
    <xf numFmtId="49" fontId="10" fillId="0" borderId="14" xfId="0" applyNumberFormat="1" applyFont="1" applyBorder="1" applyAlignment="1">
      <alignment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49" fontId="10" fillId="0" borderId="18" xfId="0" applyNumberFormat="1" applyFont="1" applyBorder="1" applyAlignment="1">
      <alignment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3" fontId="15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2" fillId="2" borderId="14" xfId="0" applyFont="1" applyFill="1" applyBorder="1" applyAlignment="1">
      <alignment vertical="center" wrapText="1"/>
    </xf>
    <xf numFmtId="164" fontId="3" fillId="2" borderId="14" xfId="0" applyNumberFormat="1" applyFont="1" applyFill="1" applyBorder="1" applyAlignment="1">
      <alignment vertical="center" wrapText="1"/>
    </xf>
    <xf numFmtId="10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11" xfId="0" applyNumberFormat="1" applyFont="1" applyFill="1" applyBorder="1" applyAlignment="1">
      <alignment vertical="center" wrapText="1"/>
    </xf>
    <xf numFmtId="10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5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right" vertical="center" wrapText="1"/>
    </xf>
  </cellXfs>
  <cellStyles count="3">
    <cellStyle name="xl32" xfId="1" xr:uid="{00000000-0005-0000-0000-000000000000}"/>
    <cellStyle name="xl40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opLeftCell="A23" zoomScaleNormal="100" workbookViewId="0">
      <selection activeCell="D30" sqref="D30"/>
    </sheetView>
  </sheetViews>
  <sheetFormatPr defaultRowHeight="15" x14ac:dyDescent="0.25"/>
  <cols>
    <col min="1" max="1" width="42.7109375" customWidth="1"/>
    <col min="2" max="2" width="96" customWidth="1"/>
    <col min="3" max="3" width="38.5703125" customWidth="1"/>
    <col min="4" max="4" width="23.28515625" customWidth="1"/>
    <col min="5" max="5" width="20.5703125" customWidth="1"/>
    <col min="7" max="7" width="38.7109375" customWidth="1"/>
  </cols>
  <sheetData>
    <row r="1" spans="1:7" ht="44.25" customHeight="1" x14ac:dyDescent="0.25">
      <c r="D1" s="89" t="s">
        <v>109</v>
      </c>
      <c r="E1" s="90"/>
    </row>
    <row r="2" spans="1:7" ht="21.75" customHeight="1" x14ac:dyDescent="0.25">
      <c r="D2" s="90"/>
      <c r="E2" s="90"/>
    </row>
    <row r="3" spans="1:7" x14ac:dyDescent="0.25">
      <c r="D3" s="29"/>
      <c r="E3" s="29"/>
    </row>
    <row r="4" spans="1:7" x14ac:dyDescent="0.25">
      <c r="A4" s="54" t="s">
        <v>101</v>
      </c>
      <c r="B4" s="55"/>
      <c r="C4" s="55"/>
      <c r="D4" s="55"/>
      <c r="E4" s="55"/>
    </row>
    <row r="5" spans="1:7" ht="60" customHeight="1" x14ac:dyDescent="0.25">
      <c r="A5" s="55"/>
      <c r="B5" s="55"/>
      <c r="C5" s="55"/>
      <c r="D5" s="55"/>
      <c r="E5" s="55"/>
    </row>
    <row r="6" spans="1:7" ht="23.25" x14ac:dyDescent="0.35">
      <c r="A6" s="30"/>
      <c r="B6" s="30"/>
      <c r="C6" s="30"/>
      <c r="D6" s="31"/>
      <c r="E6" s="31"/>
    </row>
    <row r="7" spans="1:7" ht="23.25" x14ac:dyDescent="0.35">
      <c r="A7" s="30"/>
      <c r="B7" s="30"/>
      <c r="C7" s="30"/>
      <c r="D7" s="31"/>
      <c r="E7" s="31"/>
    </row>
    <row r="8" spans="1:7" ht="56.25" customHeight="1" x14ac:dyDescent="0.25">
      <c r="A8" s="56" t="s">
        <v>102</v>
      </c>
      <c r="B8" s="56"/>
      <c r="C8" s="56"/>
      <c r="D8" s="56"/>
      <c r="E8" s="56"/>
    </row>
    <row r="9" spans="1:7" ht="108.75" customHeight="1" x14ac:dyDescent="0.25">
      <c r="A9" s="32" t="s">
        <v>89</v>
      </c>
      <c r="B9" s="33" t="s">
        <v>85</v>
      </c>
      <c r="C9" s="34" t="s">
        <v>76</v>
      </c>
      <c r="D9" s="35" t="s">
        <v>106</v>
      </c>
      <c r="E9" s="36" t="s">
        <v>1</v>
      </c>
      <c r="G9" s="2"/>
    </row>
    <row r="10" spans="1:7" ht="49.5" customHeight="1" x14ac:dyDescent="0.25">
      <c r="A10" s="47" t="s">
        <v>80</v>
      </c>
      <c r="B10" s="38" t="s">
        <v>3</v>
      </c>
      <c r="C10" s="39">
        <f>C11+C19</f>
        <v>30588.864999999998</v>
      </c>
      <c r="D10" s="39">
        <f>D11</f>
        <v>18282.097499999996</v>
      </c>
      <c r="E10" s="40">
        <f>D10/C10</f>
        <v>0.59767165274030265</v>
      </c>
      <c r="G10" s="2"/>
    </row>
    <row r="11" spans="1:7" ht="43.5" customHeight="1" x14ac:dyDescent="0.25">
      <c r="A11" s="88" t="s">
        <v>81</v>
      </c>
      <c r="B11" s="42" t="s">
        <v>86</v>
      </c>
      <c r="C11" s="43">
        <f>C12+C15+C16+C13+C17+C18</f>
        <v>30216.044999999998</v>
      </c>
      <c r="D11" s="43">
        <f>D12+D13+D15+D16+D18+D17+D14</f>
        <v>18282.097499999996</v>
      </c>
      <c r="E11" s="44">
        <f>D11/C11</f>
        <v>0.60504601115069812</v>
      </c>
    </row>
    <row r="12" spans="1:7" ht="144" customHeight="1" x14ac:dyDescent="0.25">
      <c r="A12" s="45" t="s">
        <v>78</v>
      </c>
      <c r="B12" s="42" t="s">
        <v>107</v>
      </c>
      <c r="C12" s="43">
        <v>21567.55</v>
      </c>
      <c r="D12" s="43">
        <v>8985.1649600000001</v>
      </c>
      <c r="E12" s="44">
        <f>D12/C12</f>
        <v>0.41660573222271424</v>
      </c>
    </row>
    <row r="13" spans="1:7" ht="165.75" customHeight="1" x14ac:dyDescent="0.35">
      <c r="A13" s="45" t="s">
        <v>91</v>
      </c>
      <c r="B13" s="49" t="s">
        <v>90</v>
      </c>
      <c r="C13" s="43">
        <v>15.404999999999999</v>
      </c>
      <c r="D13" s="43">
        <v>15.404999999999999</v>
      </c>
      <c r="E13" s="44">
        <f t="shared" ref="E13" si="0">D13/C13</f>
        <v>1</v>
      </c>
    </row>
    <row r="14" spans="1:7" ht="191.25" customHeight="1" x14ac:dyDescent="0.35">
      <c r="A14" s="45" t="s">
        <v>98</v>
      </c>
      <c r="B14" s="52" t="s">
        <v>99</v>
      </c>
      <c r="C14" s="43">
        <v>0</v>
      </c>
      <c r="D14" s="43">
        <v>2.59</v>
      </c>
      <c r="E14" s="44">
        <v>0</v>
      </c>
    </row>
    <row r="15" spans="1:7" ht="198" customHeight="1" x14ac:dyDescent="0.25">
      <c r="A15" s="46" t="s">
        <v>13</v>
      </c>
      <c r="B15" s="42" t="s">
        <v>82</v>
      </c>
      <c r="C15" s="43">
        <v>8084.75</v>
      </c>
      <c r="D15" s="43">
        <v>8672.4508399999995</v>
      </c>
      <c r="E15" s="44">
        <f>D15/C15</f>
        <v>1.0726925186307554</v>
      </c>
    </row>
    <row r="16" spans="1:7" ht="27.75" customHeight="1" x14ac:dyDescent="0.35">
      <c r="A16" s="41" t="s">
        <v>79</v>
      </c>
      <c r="B16" s="42" t="s">
        <v>108</v>
      </c>
      <c r="C16" s="43">
        <v>239.04</v>
      </c>
      <c r="D16" s="43">
        <v>300.04000000000002</v>
      </c>
      <c r="E16" s="44">
        <f t="shared" ref="E16:E26" si="1">D16/C16</f>
        <v>1.2551874163319947</v>
      </c>
    </row>
    <row r="17" spans="1:5" ht="128.25" customHeight="1" x14ac:dyDescent="0.25">
      <c r="A17" s="88" t="s">
        <v>94</v>
      </c>
      <c r="B17" s="42" t="s">
        <v>95</v>
      </c>
      <c r="C17" s="43">
        <v>14.26</v>
      </c>
      <c r="D17" s="43">
        <v>11.401999999999999</v>
      </c>
      <c r="E17" s="44">
        <f t="shared" si="1"/>
        <v>0.79957924263674607</v>
      </c>
    </row>
    <row r="18" spans="1:5" ht="27.75" customHeight="1" x14ac:dyDescent="0.35">
      <c r="A18" s="41" t="s">
        <v>92</v>
      </c>
      <c r="B18" s="42" t="s">
        <v>93</v>
      </c>
      <c r="C18" s="43">
        <v>295.04000000000002</v>
      </c>
      <c r="D18" s="43">
        <v>295.04469999999998</v>
      </c>
      <c r="E18" s="44">
        <f t="shared" si="1"/>
        <v>1.0000159300433837</v>
      </c>
    </row>
    <row r="19" spans="1:5" ht="55.5" customHeight="1" x14ac:dyDescent="0.25">
      <c r="A19" s="88" t="s">
        <v>87</v>
      </c>
      <c r="B19" s="42" t="s">
        <v>83</v>
      </c>
      <c r="C19" s="43">
        <v>372.82</v>
      </c>
      <c r="D19" s="43">
        <v>0</v>
      </c>
      <c r="E19" s="44">
        <f t="shared" si="1"/>
        <v>0</v>
      </c>
    </row>
    <row r="20" spans="1:5" ht="90.75" customHeight="1" x14ac:dyDescent="0.25">
      <c r="A20" s="45" t="s">
        <v>18</v>
      </c>
      <c r="B20" s="46" t="s">
        <v>17</v>
      </c>
      <c r="C20" s="43">
        <v>372.82</v>
      </c>
      <c r="D20" s="43">
        <v>0</v>
      </c>
      <c r="E20" s="44">
        <f t="shared" si="1"/>
        <v>0</v>
      </c>
    </row>
    <row r="21" spans="1:5" ht="28.5" customHeight="1" x14ac:dyDescent="0.25">
      <c r="A21" s="47" t="s">
        <v>84</v>
      </c>
      <c r="B21" s="38" t="s">
        <v>4</v>
      </c>
      <c r="C21" s="39">
        <f>SUM(C22:C25)</f>
        <v>187883.36</v>
      </c>
      <c r="D21" s="39">
        <f>SUM(D22:D25)</f>
        <v>187872.75999999998</v>
      </c>
      <c r="E21" s="40">
        <f t="shared" si="1"/>
        <v>0.99994358201812017</v>
      </c>
    </row>
    <row r="22" spans="1:5" ht="45" customHeight="1" x14ac:dyDescent="0.25">
      <c r="A22" s="48" t="s">
        <v>14</v>
      </c>
      <c r="B22" s="42" t="s">
        <v>19</v>
      </c>
      <c r="C22" s="43">
        <v>107717.59</v>
      </c>
      <c r="D22" s="43">
        <v>107717.59</v>
      </c>
      <c r="E22" s="44">
        <f t="shared" si="1"/>
        <v>1</v>
      </c>
    </row>
    <row r="23" spans="1:5" ht="54.75" customHeight="1" x14ac:dyDescent="0.25">
      <c r="A23" s="48" t="s">
        <v>15</v>
      </c>
      <c r="B23" s="42" t="s">
        <v>20</v>
      </c>
      <c r="C23" s="43">
        <v>65305.87</v>
      </c>
      <c r="D23" s="43">
        <v>65305.87</v>
      </c>
      <c r="E23" s="44">
        <f t="shared" si="1"/>
        <v>1</v>
      </c>
    </row>
    <row r="24" spans="1:5" ht="69.75" customHeight="1" x14ac:dyDescent="0.25">
      <c r="A24" s="48" t="s">
        <v>96</v>
      </c>
      <c r="B24" s="42" t="s">
        <v>97</v>
      </c>
      <c r="C24" s="43">
        <v>14849.3</v>
      </c>
      <c r="D24" s="43">
        <v>14849.3</v>
      </c>
      <c r="E24" s="44">
        <f t="shared" si="1"/>
        <v>1</v>
      </c>
    </row>
    <row r="25" spans="1:5" ht="102.75" customHeight="1" x14ac:dyDescent="0.25">
      <c r="A25" s="48" t="s">
        <v>16</v>
      </c>
      <c r="B25" s="46" t="s">
        <v>77</v>
      </c>
      <c r="C25" s="43">
        <v>10.6</v>
      </c>
      <c r="D25" s="43">
        <v>0</v>
      </c>
      <c r="E25" s="44">
        <f t="shared" si="1"/>
        <v>0</v>
      </c>
    </row>
    <row r="26" spans="1:5" ht="22.5" x14ac:dyDescent="0.3">
      <c r="A26" s="37"/>
      <c r="B26" s="38" t="s">
        <v>2</v>
      </c>
      <c r="C26" s="39">
        <f>SUM(C10+C21)</f>
        <v>218472.22499999998</v>
      </c>
      <c r="D26" s="39">
        <f>D10+D21</f>
        <v>206154.85749999998</v>
      </c>
      <c r="E26" s="40">
        <f t="shared" si="1"/>
        <v>0.94362044191200967</v>
      </c>
    </row>
  </sheetData>
  <mergeCells count="3">
    <mergeCell ref="A4:E5"/>
    <mergeCell ref="A8:E8"/>
    <mergeCell ref="D1:E2"/>
  </mergeCells>
  <pageMargins left="0.7" right="0.7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9"/>
  <sheetViews>
    <sheetView tabSelected="1" view="pageBreakPreview" topLeftCell="A43" zoomScale="69" zoomScaleNormal="55" zoomScaleSheetLayoutView="69" workbookViewId="0">
      <selection activeCell="F30" sqref="F30"/>
    </sheetView>
  </sheetViews>
  <sheetFormatPr defaultRowHeight="15" x14ac:dyDescent="0.25"/>
  <cols>
    <col min="1" max="1" width="68.7109375" customWidth="1"/>
    <col min="2" max="2" width="8.5703125" bestFit="1" customWidth="1"/>
    <col min="3" max="3" width="9.85546875" bestFit="1" customWidth="1"/>
    <col min="4" max="4" width="14.5703125" bestFit="1" customWidth="1"/>
    <col min="5" max="5" width="19.85546875" customWidth="1"/>
    <col min="6" max="6" width="12.140625" customWidth="1"/>
    <col min="7" max="7" width="21.5703125" customWidth="1"/>
    <col min="8" max="8" width="27.28515625" customWidth="1"/>
    <col min="9" max="9" width="16.85546875" customWidth="1"/>
  </cols>
  <sheetData>
    <row r="1" spans="1:9" ht="25.5" x14ac:dyDescent="0.25">
      <c r="A1" s="87" t="s">
        <v>104</v>
      </c>
      <c r="B1" s="87"/>
      <c r="C1" s="87"/>
      <c r="D1" s="87"/>
      <c r="E1" s="87"/>
      <c r="F1" s="87"/>
      <c r="G1" s="87"/>
      <c r="H1" s="87"/>
      <c r="I1" s="87"/>
    </row>
    <row r="2" spans="1:9" ht="19.5" thickBot="1" x14ac:dyDescent="0.3">
      <c r="A2" s="51"/>
      <c r="B2" s="51"/>
      <c r="C2" s="51"/>
      <c r="D2" s="51"/>
      <c r="E2" s="51"/>
      <c r="F2" s="51"/>
      <c r="G2" s="51"/>
      <c r="H2" s="51"/>
      <c r="I2" s="51"/>
    </row>
    <row r="3" spans="1:9" ht="24.75" customHeight="1" thickBot="1" x14ac:dyDescent="0.3">
      <c r="A3" s="63" t="s">
        <v>0</v>
      </c>
      <c r="B3" s="65" t="s">
        <v>6</v>
      </c>
      <c r="C3" s="66"/>
      <c r="D3" s="66"/>
      <c r="E3" s="66"/>
      <c r="F3" s="67"/>
      <c r="G3" s="57" t="s">
        <v>5</v>
      </c>
      <c r="H3" s="59" t="s">
        <v>105</v>
      </c>
      <c r="I3" s="61" t="s">
        <v>1</v>
      </c>
    </row>
    <row r="4" spans="1:9" ht="84" customHeight="1" thickBot="1" x14ac:dyDescent="0.3">
      <c r="A4" s="64"/>
      <c r="B4" s="27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58"/>
      <c r="H4" s="60"/>
      <c r="I4" s="62"/>
    </row>
    <row r="5" spans="1:9" ht="48.75" customHeight="1" thickBot="1" x14ac:dyDescent="0.3">
      <c r="A5" s="85" t="s">
        <v>75</v>
      </c>
      <c r="B5" s="3"/>
      <c r="C5" s="3"/>
      <c r="D5" s="3"/>
      <c r="E5" s="3"/>
      <c r="F5" s="3"/>
      <c r="G5" s="4">
        <f>G6+G8+G10+G13+G16+G19</f>
        <v>113773.9</v>
      </c>
      <c r="H5" s="5">
        <f>H6+H8+H10+H13+H16+H19</f>
        <v>96301.676210000005</v>
      </c>
      <c r="I5" s="6">
        <f t="shared" ref="I5:I23" si="0">H5/G5</f>
        <v>0.8464302991283591</v>
      </c>
    </row>
    <row r="6" spans="1:9" ht="48" customHeight="1" thickBot="1" x14ac:dyDescent="0.3">
      <c r="A6" s="86" t="s">
        <v>25</v>
      </c>
      <c r="B6" s="84" t="s">
        <v>21</v>
      </c>
      <c r="C6" s="3" t="s">
        <v>12</v>
      </c>
      <c r="D6" s="3" t="s">
        <v>26</v>
      </c>
      <c r="E6" s="3" t="s">
        <v>29</v>
      </c>
      <c r="F6" s="3"/>
      <c r="G6" s="4">
        <f>G7</f>
        <v>4142.46</v>
      </c>
      <c r="H6" s="5">
        <f>H7</f>
        <v>3471.26064</v>
      </c>
      <c r="I6" s="6">
        <f t="shared" si="0"/>
        <v>0.83797082892773855</v>
      </c>
    </row>
    <row r="7" spans="1:9" ht="111" customHeight="1" thickBot="1" x14ac:dyDescent="0.35">
      <c r="A7" s="77" t="s">
        <v>28</v>
      </c>
      <c r="B7" s="7">
        <v>901</v>
      </c>
      <c r="C7" s="7" t="s">
        <v>12</v>
      </c>
      <c r="D7" s="7" t="s">
        <v>26</v>
      </c>
      <c r="E7" s="7" t="s">
        <v>29</v>
      </c>
      <c r="F7" s="7" t="s">
        <v>100</v>
      </c>
      <c r="G7" s="8">
        <v>4142.46</v>
      </c>
      <c r="H7" s="9">
        <v>3471.26064</v>
      </c>
      <c r="I7" s="10">
        <f t="shared" si="0"/>
        <v>0.83797082892773855</v>
      </c>
    </row>
    <row r="8" spans="1:9" ht="84.75" customHeight="1" thickBot="1" x14ac:dyDescent="0.3">
      <c r="A8" s="86" t="s">
        <v>103</v>
      </c>
      <c r="B8" s="84">
        <v>902</v>
      </c>
      <c r="C8" s="3" t="s">
        <v>12</v>
      </c>
      <c r="D8" s="3" t="s">
        <v>30</v>
      </c>
      <c r="E8" s="3" t="s">
        <v>27</v>
      </c>
      <c r="F8" s="3" t="s">
        <v>24</v>
      </c>
      <c r="G8" s="4">
        <f>G9</f>
        <v>4437.0200000000004</v>
      </c>
      <c r="H8" s="5">
        <f>H9</f>
        <v>3833.8525399999999</v>
      </c>
      <c r="I8" s="6">
        <f t="shared" si="0"/>
        <v>0.86406023412109922</v>
      </c>
    </row>
    <row r="9" spans="1:9" ht="106.5" customHeight="1" thickBot="1" x14ac:dyDescent="0.35">
      <c r="A9" s="71" t="s">
        <v>28</v>
      </c>
      <c r="B9" s="11">
        <v>902</v>
      </c>
      <c r="C9" s="7" t="s">
        <v>12</v>
      </c>
      <c r="D9" s="7" t="s">
        <v>30</v>
      </c>
      <c r="E9" s="7" t="s">
        <v>29</v>
      </c>
      <c r="F9" s="7" t="s">
        <v>100</v>
      </c>
      <c r="G9" s="8">
        <v>4437.0200000000004</v>
      </c>
      <c r="H9" s="9">
        <v>3833.8525399999999</v>
      </c>
      <c r="I9" s="10">
        <f t="shared" si="0"/>
        <v>0.86406023412109922</v>
      </c>
    </row>
    <row r="10" spans="1:9" ht="70.5" customHeight="1" thickBot="1" x14ac:dyDescent="0.3">
      <c r="A10" s="85" t="s">
        <v>31</v>
      </c>
      <c r="B10" s="3">
        <v>901</v>
      </c>
      <c r="C10" s="3" t="s">
        <v>12</v>
      </c>
      <c r="D10" s="3" t="s">
        <v>32</v>
      </c>
      <c r="E10" s="3" t="s">
        <v>27</v>
      </c>
      <c r="F10" s="3" t="s">
        <v>24</v>
      </c>
      <c r="G10" s="4">
        <f>G11+G12</f>
        <v>82631.360000000001</v>
      </c>
      <c r="H10" s="5">
        <f>H11+H12</f>
        <v>69720.304080000002</v>
      </c>
      <c r="I10" s="6">
        <f t="shared" si="0"/>
        <v>0.84375113855078754</v>
      </c>
    </row>
    <row r="11" spans="1:9" ht="106.5" customHeight="1" thickBot="1" x14ac:dyDescent="0.35">
      <c r="A11" s="72" t="s">
        <v>28</v>
      </c>
      <c r="B11" s="73">
        <v>901</v>
      </c>
      <c r="C11" s="12" t="s">
        <v>12</v>
      </c>
      <c r="D11" s="12" t="s">
        <v>32</v>
      </c>
      <c r="E11" s="12" t="s">
        <v>29</v>
      </c>
      <c r="F11" s="7" t="s">
        <v>100</v>
      </c>
      <c r="G11" s="8">
        <v>79671.360000000001</v>
      </c>
      <c r="H11" s="9">
        <v>66760.304080000002</v>
      </c>
      <c r="I11" s="10">
        <f t="shared" si="0"/>
        <v>0.83794608351106348</v>
      </c>
    </row>
    <row r="12" spans="1:9" ht="56.25" customHeight="1" thickBot="1" x14ac:dyDescent="0.3">
      <c r="A12" s="70" t="s">
        <v>33</v>
      </c>
      <c r="B12" s="15">
        <v>901</v>
      </c>
      <c r="C12" s="15" t="s">
        <v>12</v>
      </c>
      <c r="D12" s="15" t="s">
        <v>32</v>
      </c>
      <c r="E12" s="74" t="s">
        <v>29</v>
      </c>
      <c r="F12" s="15">
        <v>200</v>
      </c>
      <c r="G12" s="17">
        <v>2960</v>
      </c>
      <c r="H12" s="18">
        <v>2960</v>
      </c>
      <c r="I12" s="10">
        <f t="shared" si="0"/>
        <v>1</v>
      </c>
    </row>
    <row r="13" spans="1:9" ht="26.25" customHeight="1" thickBot="1" x14ac:dyDescent="0.3">
      <c r="A13" s="76" t="s">
        <v>34</v>
      </c>
      <c r="B13" s="3">
        <v>901</v>
      </c>
      <c r="C13" s="3" t="s">
        <v>12</v>
      </c>
      <c r="D13" s="3" t="s">
        <v>35</v>
      </c>
      <c r="E13" s="3" t="s">
        <v>36</v>
      </c>
      <c r="F13" s="3" t="s">
        <v>24</v>
      </c>
      <c r="G13" s="4">
        <v>10.6</v>
      </c>
      <c r="H13" s="19">
        <v>0</v>
      </c>
      <c r="I13" s="6">
        <f t="shared" si="0"/>
        <v>0</v>
      </c>
    </row>
    <row r="14" spans="1:9" ht="108.75" customHeight="1" thickBot="1" x14ac:dyDescent="0.3">
      <c r="A14" s="78" t="s">
        <v>37</v>
      </c>
      <c r="B14" s="7">
        <v>901</v>
      </c>
      <c r="C14" s="7" t="s">
        <v>12</v>
      </c>
      <c r="D14" s="7" t="s">
        <v>35</v>
      </c>
      <c r="E14" s="7" t="s">
        <v>38</v>
      </c>
      <c r="F14" s="7" t="s">
        <v>24</v>
      </c>
      <c r="G14" s="8">
        <v>10.6</v>
      </c>
      <c r="H14" s="18">
        <v>0</v>
      </c>
      <c r="I14" s="10">
        <f t="shared" si="0"/>
        <v>0</v>
      </c>
    </row>
    <row r="15" spans="1:9" ht="49.5" customHeight="1" thickBot="1" x14ac:dyDescent="0.3">
      <c r="A15" s="69" t="s">
        <v>33</v>
      </c>
      <c r="B15" s="11">
        <v>901</v>
      </c>
      <c r="C15" s="7" t="s">
        <v>12</v>
      </c>
      <c r="D15" s="7" t="s">
        <v>35</v>
      </c>
      <c r="E15" s="7" t="s">
        <v>38</v>
      </c>
      <c r="F15" s="7">
        <v>200</v>
      </c>
      <c r="G15" s="8">
        <v>10.6</v>
      </c>
      <c r="H15" s="20">
        <v>0</v>
      </c>
      <c r="I15" s="10">
        <f t="shared" si="0"/>
        <v>0</v>
      </c>
    </row>
    <row r="16" spans="1:9" ht="24" customHeight="1" thickBot="1" x14ac:dyDescent="0.3">
      <c r="A16" s="76" t="s">
        <v>39</v>
      </c>
      <c r="B16" s="3">
        <v>901</v>
      </c>
      <c r="C16" s="3" t="s">
        <v>12</v>
      </c>
      <c r="D16" s="3">
        <v>11</v>
      </c>
      <c r="E16" s="3" t="s">
        <v>23</v>
      </c>
      <c r="F16" s="3" t="s">
        <v>24</v>
      </c>
      <c r="G16" s="4">
        <v>94.4</v>
      </c>
      <c r="H16" s="21">
        <v>0</v>
      </c>
      <c r="I16" s="6">
        <f t="shared" si="0"/>
        <v>0</v>
      </c>
    </row>
    <row r="17" spans="1:9" ht="50.25" customHeight="1" thickBot="1" x14ac:dyDescent="0.3">
      <c r="A17" s="79" t="s">
        <v>88</v>
      </c>
      <c r="B17" s="7">
        <v>901</v>
      </c>
      <c r="C17" s="7" t="s">
        <v>12</v>
      </c>
      <c r="D17" s="7">
        <v>11</v>
      </c>
      <c r="E17" s="7" t="s">
        <v>40</v>
      </c>
      <c r="F17" s="7" t="s">
        <v>24</v>
      </c>
      <c r="G17" s="8">
        <v>94.4</v>
      </c>
      <c r="H17" s="20">
        <v>0</v>
      </c>
      <c r="I17" s="10">
        <f t="shared" si="0"/>
        <v>0</v>
      </c>
    </row>
    <row r="18" spans="1:9" ht="27.75" customHeight="1" thickBot="1" x14ac:dyDescent="0.3">
      <c r="A18" s="79" t="s">
        <v>41</v>
      </c>
      <c r="B18" s="7">
        <v>901</v>
      </c>
      <c r="C18" s="7" t="s">
        <v>12</v>
      </c>
      <c r="D18" s="7">
        <v>11</v>
      </c>
      <c r="E18" s="7" t="s">
        <v>42</v>
      </c>
      <c r="F18" s="7">
        <v>800</v>
      </c>
      <c r="G18" s="8">
        <v>94.4</v>
      </c>
      <c r="H18" s="20">
        <v>0</v>
      </c>
      <c r="I18" s="6">
        <f t="shared" si="0"/>
        <v>0</v>
      </c>
    </row>
    <row r="19" spans="1:9" ht="32.25" customHeight="1" thickBot="1" x14ac:dyDescent="0.3">
      <c r="A19" s="80" t="s">
        <v>43</v>
      </c>
      <c r="B19" s="3">
        <v>901</v>
      </c>
      <c r="C19" s="3" t="s">
        <v>12</v>
      </c>
      <c r="D19" s="3">
        <v>13</v>
      </c>
      <c r="E19" s="3" t="s">
        <v>23</v>
      </c>
      <c r="F19" s="3" t="s">
        <v>24</v>
      </c>
      <c r="G19" s="4">
        <f>G20+G21</f>
        <v>22458.06</v>
      </c>
      <c r="H19" s="21">
        <f>SUM(H20:H21)</f>
        <v>19276.258949999999</v>
      </c>
      <c r="I19" s="6">
        <f t="shared" si="0"/>
        <v>0.85832253320188823</v>
      </c>
    </row>
    <row r="20" spans="1:9" ht="105" customHeight="1" thickBot="1" x14ac:dyDescent="0.35">
      <c r="A20" s="68" t="s">
        <v>28</v>
      </c>
      <c r="B20" s="73">
        <v>901</v>
      </c>
      <c r="C20" s="12" t="s">
        <v>12</v>
      </c>
      <c r="D20" s="12" t="s">
        <v>45</v>
      </c>
      <c r="E20" s="12" t="s">
        <v>44</v>
      </c>
      <c r="F20" s="12" t="s">
        <v>100</v>
      </c>
      <c r="G20" s="13">
        <v>20158.060000000001</v>
      </c>
      <c r="H20" s="16">
        <v>16984.592189999999</v>
      </c>
      <c r="I20" s="10">
        <f t="shared" si="0"/>
        <v>0.84257077268348235</v>
      </c>
    </row>
    <row r="21" spans="1:9" ht="57.75" customHeight="1" thickBot="1" x14ac:dyDescent="0.3">
      <c r="A21" s="69" t="s">
        <v>33</v>
      </c>
      <c r="B21" s="15">
        <v>901</v>
      </c>
      <c r="C21" s="15" t="s">
        <v>12</v>
      </c>
      <c r="D21" s="15" t="s">
        <v>45</v>
      </c>
      <c r="E21" s="15" t="s">
        <v>46</v>
      </c>
      <c r="F21" s="15">
        <v>200</v>
      </c>
      <c r="G21" s="17">
        <v>2300</v>
      </c>
      <c r="H21" s="20">
        <v>2291.6667600000001</v>
      </c>
      <c r="I21" s="10">
        <f t="shared" si="0"/>
        <v>0.99637685217391303</v>
      </c>
    </row>
    <row r="22" spans="1:9" ht="36" customHeight="1" thickBot="1" x14ac:dyDescent="0.3">
      <c r="A22" s="75" t="s">
        <v>47</v>
      </c>
      <c r="B22" s="3"/>
      <c r="C22" s="3"/>
      <c r="D22" s="3"/>
      <c r="E22" s="3"/>
      <c r="F22" s="3"/>
      <c r="G22" s="4">
        <v>8084.75</v>
      </c>
      <c r="H22" s="21">
        <v>0</v>
      </c>
      <c r="I22" s="6">
        <f t="shared" si="0"/>
        <v>0</v>
      </c>
    </row>
    <row r="23" spans="1:9" ht="30.75" customHeight="1" thickBot="1" x14ac:dyDescent="0.3">
      <c r="A23" s="80" t="s">
        <v>48</v>
      </c>
      <c r="B23" s="23">
        <v>901</v>
      </c>
      <c r="C23" s="23" t="s">
        <v>32</v>
      </c>
      <c r="D23" s="23" t="s">
        <v>49</v>
      </c>
      <c r="E23" s="23" t="s">
        <v>23</v>
      </c>
      <c r="F23" s="23" t="s">
        <v>24</v>
      </c>
      <c r="G23" s="24">
        <v>8084.75</v>
      </c>
      <c r="H23" s="21">
        <v>0</v>
      </c>
      <c r="I23" s="6">
        <f t="shared" si="0"/>
        <v>0</v>
      </c>
    </row>
    <row r="24" spans="1:9" ht="90" customHeight="1" thickBot="1" x14ac:dyDescent="0.3">
      <c r="A24" s="28" t="s">
        <v>50</v>
      </c>
      <c r="B24" s="15">
        <v>901</v>
      </c>
      <c r="C24" s="15" t="s">
        <v>32</v>
      </c>
      <c r="D24" s="15" t="s">
        <v>49</v>
      </c>
      <c r="E24" s="15" t="s">
        <v>51</v>
      </c>
      <c r="F24" s="15" t="s">
        <v>24</v>
      </c>
      <c r="G24" s="17">
        <v>8084.75</v>
      </c>
      <c r="H24" s="20">
        <v>0</v>
      </c>
      <c r="I24" s="10">
        <f t="shared" ref="I24:I42" si="1">H24/G24</f>
        <v>0</v>
      </c>
    </row>
    <row r="25" spans="1:9" ht="57" customHeight="1" thickBot="1" x14ac:dyDescent="0.3">
      <c r="A25" s="70" t="s">
        <v>33</v>
      </c>
      <c r="B25" s="14">
        <v>901</v>
      </c>
      <c r="C25" s="14" t="s">
        <v>32</v>
      </c>
      <c r="D25" s="14" t="s">
        <v>49</v>
      </c>
      <c r="E25" s="14" t="s">
        <v>51</v>
      </c>
      <c r="F25" s="14">
        <v>200</v>
      </c>
      <c r="G25" s="50">
        <v>8084.75</v>
      </c>
      <c r="H25" s="20">
        <v>0</v>
      </c>
      <c r="I25" s="10">
        <f t="shared" si="1"/>
        <v>0</v>
      </c>
    </row>
    <row r="26" spans="1:9" ht="60" customHeight="1" thickBot="1" x14ac:dyDescent="0.3">
      <c r="A26" s="75" t="s">
        <v>52</v>
      </c>
      <c r="B26" s="3" t="s">
        <v>21</v>
      </c>
      <c r="C26" s="3" t="s">
        <v>35</v>
      </c>
      <c r="D26" s="3" t="s">
        <v>22</v>
      </c>
      <c r="E26" s="3" t="s">
        <v>23</v>
      </c>
      <c r="F26" s="3" t="s">
        <v>24</v>
      </c>
      <c r="G26" s="4">
        <f>G27</f>
        <v>73201.490000000005</v>
      </c>
      <c r="H26" s="25">
        <f>H28</f>
        <v>73095.528009999995</v>
      </c>
      <c r="I26" s="6">
        <f t="shared" si="1"/>
        <v>0.9985524612955281</v>
      </c>
    </row>
    <row r="27" spans="1:9" ht="28.5" customHeight="1" thickBot="1" x14ac:dyDescent="0.3">
      <c r="A27" s="80" t="s">
        <v>53</v>
      </c>
      <c r="B27" s="3">
        <v>901</v>
      </c>
      <c r="C27" s="3" t="s">
        <v>35</v>
      </c>
      <c r="D27" s="3" t="s">
        <v>30</v>
      </c>
      <c r="E27" s="3" t="s">
        <v>54</v>
      </c>
      <c r="F27" s="3" t="s">
        <v>24</v>
      </c>
      <c r="G27" s="4">
        <f>G28</f>
        <v>73201.490000000005</v>
      </c>
      <c r="H27" s="25">
        <f>H28</f>
        <v>73095.528009999995</v>
      </c>
      <c r="I27" s="6">
        <f t="shared" si="1"/>
        <v>0.9985524612955281</v>
      </c>
    </row>
    <row r="28" spans="1:9" ht="79.5" customHeight="1" thickBot="1" x14ac:dyDescent="0.3">
      <c r="A28" s="91" t="s">
        <v>55</v>
      </c>
      <c r="B28" s="73">
        <v>901</v>
      </c>
      <c r="C28" s="12" t="s">
        <v>35</v>
      </c>
      <c r="D28" s="12" t="s">
        <v>30</v>
      </c>
      <c r="E28" s="12" t="s">
        <v>56</v>
      </c>
      <c r="F28" s="12">
        <v>600</v>
      </c>
      <c r="G28" s="13">
        <v>73201.490000000005</v>
      </c>
      <c r="H28" s="92">
        <v>73095.528009999995</v>
      </c>
      <c r="I28" s="93">
        <f t="shared" si="1"/>
        <v>0.9985524612955281</v>
      </c>
    </row>
    <row r="29" spans="1:9" ht="33.75" customHeight="1" thickBot="1" x14ac:dyDescent="0.3">
      <c r="A29" s="96" t="s">
        <v>57</v>
      </c>
      <c r="B29" s="97">
        <v>901</v>
      </c>
      <c r="C29" s="97" t="s">
        <v>58</v>
      </c>
      <c r="D29" s="97" t="s">
        <v>58</v>
      </c>
      <c r="E29" s="97" t="s">
        <v>23</v>
      </c>
      <c r="F29" s="97" t="s">
        <v>24</v>
      </c>
      <c r="G29" s="98">
        <f>G30</f>
        <v>1760.06</v>
      </c>
      <c r="H29" s="25">
        <f>H30</f>
        <v>1032.2292500000001</v>
      </c>
      <c r="I29" s="6">
        <f t="shared" si="1"/>
        <v>0.58647389861709265</v>
      </c>
    </row>
    <row r="30" spans="1:9" ht="114" customHeight="1" thickBot="1" x14ac:dyDescent="0.3">
      <c r="A30" s="79" t="s">
        <v>28</v>
      </c>
      <c r="B30" s="7">
        <v>901</v>
      </c>
      <c r="C30" s="7" t="s">
        <v>58</v>
      </c>
      <c r="D30" s="7" t="s">
        <v>58</v>
      </c>
      <c r="E30" s="7" t="s">
        <v>59</v>
      </c>
      <c r="F30" s="7">
        <v>100</v>
      </c>
      <c r="G30" s="8">
        <v>1760.06</v>
      </c>
      <c r="H30" s="94">
        <v>1032.2292500000001</v>
      </c>
      <c r="I30" s="95">
        <f t="shared" si="1"/>
        <v>0.58647389861709265</v>
      </c>
    </row>
    <row r="31" spans="1:9" ht="41.25" customHeight="1" thickBot="1" x14ac:dyDescent="0.3">
      <c r="A31" s="75" t="s">
        <v>60</v>
      </c>
      <c r="B31" s="3"/>
      <c r="C31" s="3"/>
      <c r="D31" s="3"/>
      <c r="E31" s="3"/>
      <c r="F31" s="3"/>
      <c r="G31" s="4">
        <f>G32+G35+G37+G39</f>
        <v>20444.75</v>
      </c>
      <c r="H31" s="25">
        <f>H32+H35+H37+H39</f>
        <v>14558.616309999999</v>
      </c>
      <c r="I31" s="6">
        <f t="shared" si="1"/>
        <v>0.7120955898213478</v>
      </c>
    </row>
    <row r="32" spans="1:9" ht="59.25" customHeight="1" thickBot="1" x14ac:dyDescent="0.3">
      <c r="A32" s="76" t="s">
        <v>63</v>
      </c>
      <c r="B32" s="3">
        <v>901</v>
      </c>
      <c r="C32" s="3" t="s">
        <v>61</v>
      </c>
      <c r="D32" s="3" t="s">
        <v>12</v>
      </c>
      <c r="E32" s="3" t="s">
        <v>64</v>
      </c>
      <c r="F32" s="3" t="s">
        <v>24</v>
      </c>
      <c r="G32" s="4">
        <f>G33+G34</f>
        <v>8849.0400000000009</v>
      </c>
      <c r="H32" s="25">
        <f>H33+H34</f>
        <v>7985.4086799999995</v>
      </c>
      <c r="I32" s="6">
        <f t="shared" si="1"/>
        <v>0.90240395342319601</v>
      </c>
    </row>
    <row r="33" spans="1:9" ht="122.25" customHeight="1" thickBot="1" x14ac:dyDescent="0.3">
      <c r="A33" s="79" t="s">
        <v>28</v>
      </c>
      <c r="B33" s="7">
        <v>901</v>
      </c>
      <c r="C33" s="7" t="s">
        <v>61</v>
      </c>
      <c r="D33" s="7" t="s">
        <v>12</v>
      </c>
      <c r="E33" s="7" t="s">
        <v>64</v>
      </c>
      <c r="F33" s="7">
        <v>100</v>
      </c>
      <c r="G33" s="8">
        <v>7869.04</v>
      </c>
      <c r="H33" s="22">
        <v>7006.5015899999999</v>
      </c>
      <c r="I33" s="10">
        <f t="shared" si="1"/>
        <v>0.89038835614001199</v>
      </c>
    </row>
    <row r="34" spans="1:9" ht="52.5" customHeight="1" thickBot="1" x14ac:dyDescent="0.3">
      <c r="A34" s="79" t="s">
        <v>33</v>
      </c>
      <c r="B34" s="7">
        <v>901</v>
      </c>
      <c r="C34" s="7" t="s">
        <v>61</v>
      </c>
      <c r="D34" s="7" t="s">
        <v>12</v>
      </c>
      <c r="E34" s="7" t="s">
        <v>64</v>
      </c>
      <c r="F34" s="7">
        <v>200</v>
      </c>
      <c r="G34" s="8">
        <v>980</v>
      </c>
      <c r="H34" s="53">
        <v>978.90709000000004</v>
      </c>
      <c r="I34" s="10">
        <f t="shared" si="1"/>
        <v>0.99888478571428574</v>
      </c>
    </row>
    <row r="35" spans="1:9" ht="42" customHeight="1" thickBot="1" x14ac:dyDescent="0.3">
      <c r="A35" s="76" t="s">
        <v>65</v>
      </c>
      <c r="B35" s="3">
        <v>901</v>
      </c>
      <c r="C35" s="3" t="s">
        <v>61</v>
      </c>
      <c r="D35" s="3" t="s">
        <v>12</v>
      </c>
      <c r="E35" s="3" t="s">
        <v>66</v>
      </c>
      <c r="F35" s="3" t="s">
        <v>24</v>
      </c>
      <c r="G35" s="4">
        <f>G36</f>
        <v>5172.4799999999996</v>
      </c>
      <c r="H35" s="25">
        <f>H36</f>
        <v>3923.51514</v>
      </c>
      <c r="I35" s="6">
        <f t="shared" si="1"/>
        <v>0.75853655113214558</v>
      </c>
    </row>
    <row r="36" spans="1:9" ht="115.5" customHeight="1" thickBot="1" x14ac:dyDescent="0.3">
      <c r="A36" s="79" t="s">
        <v>28</v>
      </c>
      <c r="B36" s="7">
        <v>901</v>
      </c>
      <c r="C36" s="7" t="s">
        <v>61</v>
      </c>
      <c r="D36" s="7" t="s">
        <v>12</v>
      </c>
      <c r="E36" s="7" t="s">
        <v>66</v>
      </c>
      <c r="F36" s="7">
        <v>100</v>
      </c>
      <c r="G36" s="8">
        <v>5172.4799999999996</v>
      </c>
      <c r="H36" s="22">
        <v>3923.51514</v>
      </c>
      <c r="I36" s="10">
        <f t="shared" si="1"/>
        <v>0.75853655113214558</v>
      </c>
    </row>
    <row r="37" spans="1:9" ht="36.75" customHeight="1" thickBot="1" x14ac:dyDescent="0.3">
      <c r="A37" s="76" t="s">
        <v>67</v>
      </c>
      <c r="B37" s="3">
        <v>901</v>
      </c>
      <c r="C37" s="3" t="s">
        <v>61</v>
      </c>
      <c r="D37" s="3" t="s">
        <v>12</v>
      </c>
      <c r="E37" s="3" t="s">
        <v>68</v>
      </c>
      <c r="F37" s="3" t="s">
        <v>24</v>
      </c>
      <c r="G37" s="4">
        <f>G38</f>
        <v>2864.55</v>
      </c>
      <c r="H37" s="25">
        <f>H38</f>
        <v>1077.39876</v>
      </c>
      <c r="I37" s="6">
        <f t="shared" si="1"/>
        <v>0.37611448918678325</v>
      </c>
    </row>
    <row r="38" spans="1:9" ht="115.5" customHeight="1" thickBot="1" x14ac:dyDescent="0.3">
      <c r="A38" s="79" t="s">
        <v>28</v>
      </c>
      <c r="B38" s="7">
        <v>901</v>
      </c>
      <c r="C38" s="7" t="s">
        <v>61</v>
      </c>
      <c r="D38" s="7" t="s">
        <v>12</v>
      </c>
      <c r="E38" s="7" t="s">
        <v>68</v>
      </c>
      <c r="F38" s="7">
        <v>100</v>
      </c>
      <c r="G38" s="8">
        <v>2864.55</v>
      </c>
      <c r="H38" s="22">
        <v>1077.39876</v>
      </c>
      <c r="I38" s="10">
        <f t="shared" si="1"/>
        <v>0.37611448918678325</v>
      </c>
    </row>
    <row r="39" spans="1:9" ht="113.25" customHeight="1" thickBot="1" x14ac:dyDescent="0.3">
      <c r="A39" s="76" t="s">
        <v>69</v>
      </c>
      <c r="B39" s="3">
        <v>901</v>
      </c>
      <c r="C39" s="3" t="s">
        <v>61</v>
      </c>
      <c r="D39" s="3" t="s">
        <v>12</v>
      </c>
      <c r="E39" s="3" t="s">
        <v>70</v>
      </c>
      <c r="F39" s="3" t="s">
        <v>24</v>
      </c>
      <c r="G39" s="4">
        <f>G40</f>
        <v>3558.68</v>
      </c>
      <c r="H39" s="25">
        <f>H40</f>
        <v>1572.2937300000001</v>
      </c>
      <c r="I39" s="6">
        <f t="shared" si="1"/>
        <v>0.44181936279744177</v>
      </c>
    </row>
    <row r="40" spans="1:9" ht="114.75" customHeight="1" thickBot="1" x14ac:dyDescent="0.3">
      <c r="A40" s="79" t="s">
        <v>28</v>
      </c>
      <c r="B40" s="7">
        <v>901</v>
      </c>
      <c r="C40" s="7" t="s">
        <v>61</v>
      </c>
      <c r="D40" s="7" t="s">
        <v>12</v>
      </c>
      <c r="E40" s="7" t="s">
        <v>70</v>
      </c>
      <c r="F40" s="7">
        <v>100</v>
      </c>
      <c r="G40" s="8">
        <v>3558.68</v>
      </c>
      <c r="H40" s="22">
        <v>1572.2937300000001</v>
      </c>
      <c r="I40" s="10">
        <f t="shared" si="1"/>
        <v>0.44181936279744177</v>
      </c>
    </row>
    <row r="41" spans="1:9" ht="34.5" customHeight="1" thickBot="1" x14ac:dyDescent="0.3">
      <c r="A41" s="76" t="s">
        <v>71</v>
      </c>
      <c r="B41" s="3"/>
      <c r="C41" s="3"/>
      <c r="D41" s="3"/>
      <c r="E41" s="3"/>
      <c r="F41" s="3"/>
      <c r="G41" s="4">
        <f>G42</f>
        <v>1207.27</v>
      </c>
      <c r="H41" s="25">
        <f>H42</f>
        <v>787.42819999999995</v>
      </c>
      <c r="I41" s="6">
        <f t="shared" si="1"/>
        <v>0.65223868728619117</v>
      </c>
    </row>
    <row r="42" spans="1:9" ht="66.75" customHeight="1" thickBot="1" x14ac:dyDescent="0.3">
      <c r="A42" s="76" t="s">
        <v>72</v>
      </c>
      <c r="B42" s="3">
        <v>901</v>
      </c>
      <c r="C42" s="3">
        <v>11</v>
      </c>
      <c r="D42" s="3" t="s">
        <v>22</v>
      </c>
      <c r="E42" s="3" t="s">
        <v>62</v>
      </c>
      <c r="F42" s="3" t="s">
        <v>24</v>
      </c>
      <c r="G42" s="4">
        <f>G43</f>
        <v>1207.27</v>
      </c>
      <c r="H42" s="25">
        <f>H43</f>
        <v>787.42819999999995</v>
      </c>
      <c r="I42" s="6">
        <f t="shared" si="1"/>
        <v>0.65223868728619117</v>
      </c>
    </row>
    <row r="43" spans="1:9" ht="124.5" customHeight="1" thickBot="1" x14ac:dyDescent="0.3">
      <c r="A43" s="79" t="s">
        <v>28</v>
      </c>
      <c r="B43" s="7">
        <v>901</v>
      </c>
      <c r="C43" s="7">
        <v>11</v>
      </c>
      <c r="D43" s="7" t="s">
        <v>22</v>
      </c>
      <c r="E43" s="7" t="s">
        <v>73</v>
      </c>
      <c r="F43" s="7">
        <v>100</v>
      </c>
      <c r="G43" s="8">
        <v>1207.27</v>
      </c>
      <c r="H43" s="22">
        <v>787.42819999999995</v>
      </c>
      <c r="I43" s="10">
        <f t="shared" ref="I43:I44" si="2">H43/G43</f>
        <v>0.65223868728619117</v>
      </c>
    </row>
    <row r="44" spans="1:9" ht="21" thickBot="1" x14ac:dyDescent="0.3">
      <c r="A44" s="81" t="s">
        <v>74</v>
      </c>
      <c r="B44" s="82"/>
      <c r="C44" s="82"/>
      <c r="D44" s="82"/>
      <c r="E44" s="82"/>
      <c r="F44" s="82"/>
      <c r="G44" s="83">
        <f>G41+G31+G29+G26+G22+G5</f>
        <v>218472.22</v>
      </c>
      <c r="H44" s="25">
        <f>H41+H31+H29+H26+H22+H5</f>
        <v>185775.47798</v>
      </c>
      <c r="I44" s="6">
        <f t="shared" si="2"/>
        <v>0.85033913227045521</v>
      </c>
    </row>
    <row r="47" spans="1:9" x14ac:dyDescent="0.25">
      <c r="H47" s="1"/>
    </row>
    <row r="49" spans="8:8" x14ac:dyDescent="0.25">
      <c r="H49" s="1"/>
    </row>
  </sheetData>
  <mergeCells count="6">
    <mergeCell ref="A1:I1"/>
    <mergeCell ref="G3:G4"/>
    <mergeCell ref="H3:H4"/>
    <mergeCell ref="I3:I4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2025-02-13T11:23:46Z</cp:lastPrinted>
  <dcterms:created xsi:type="dcterms:W3CDTF">2015-06-05T18:19:34Z</dcterms:created>
  <dcterms:modified xsi:type="dcterms:W3CDTF">2025-02-13T13:09:09Z</dcterms:modified>
</cp:coreProperties>
</file>