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rv\d$\Обменник\ОБМЕННИК\_Финансовый отдел_\Отчеты об исполнении бюджета\"/>
    </mc:Choice>
  </mc:AlternateContent>
  <xr:revisionPtr revIDLastSave="0" documentId="13_ncr:1_{27CEB14F-F10B-4C07-BA21-44F107ED89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</sheets>
  <definedNames>
    <definedName name="_xlnm.Print_Area" localSheetId="1">РАСХОДЫ!$A$1:$I$74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2" l="1"/>
  <c r="H35" i="2"/>
  <c r="G31" i="2"/>
  <c r="I34" i="2"/>
  <c r="G44" i="2"/>
  <c r="G43" i="2" s="1"/>
  <c r="G42" i="2" s="1"/>
  <c r="G17" i="2"/>
  <c r="G16" i="2" s="1"/>
  <c r="G12" i="2"/>
  <c r="G11" i="2" s="1"/>
  <c r="E15" i="1"/>
  <c r="E13" i="1"/>
  <c r="E17" i="1"/>
  <c r="E16" i="1"/>
  <c r="E23" i="1"/>
  <c r="C11" i="1"/>
  <c r="E22" i="1" l="1"/>
  <c r="H21" i="2"/>
  <c r="D11" i="1"/>
  <c r="I15" i="2" l="1"/>
  <c r="H12" i="2"/>
  <c r="C10" i="1"/>
  <c r="H52" i="2"/>
  <c r="H44" i="2"/>
  <c r="H7" i="2" l="1"/>
  <c r="I7" i="2" s="1"/>
  <c r="I12" i="2"/>
  <c r="H17" i="2"/>
  <c r="I17" i="2" s="1"/>
  <c r="H6" i="2" l="1"/>
  <c r="I6" i="2" s="1"/>
  <c r="H11" i="2"/>
  <c r="H16" i="2"/>
  <c r="H31" i="2"/>
  <c r="I31" i="2" s="1"/>
  <c r="G5" i="2"/>
  <c r="G74" i="2" s="1"/>
  <c r="I52" i="2"/>
  <c r="H71" i="2"/>
  <c r="I71" i="2" s="1"/>
  <c r="I66" i="2"/>
  <c r="H62" i="2"/>
  <c r="I62" i="2" s="1"/>
  <c r="H58" i="2"/>
  <c r="I58" i="2" s="1"/>
  <c r="H47" i="2"/>
  <c r="I44" i="2"/>
  <c r="I73" i="2"/>
  <c r="I72" i="2"/>
  <c r="I68" i="2"/>
  <c r="I67" i="2"/>
  <c r="I64" i="2"/>
  <c r="I63" i="2"/>
  <c r="I60" i="2"/>
  <c r="I59" i="2"/>
  <c r="I56" i="2"/>
  <c r="I55" i="2"/>
  <c r="I54" i="2"/>
  <c r="I53" i="2"/>
  <c r="I49" i="2"/>
  <c r="I48" i="2"/>
  <c r="I45" i="2"/>
  <c r="I41" i="2"/>
  <c r="I40" i="2"/>
  <c r="I39" i="2"/>
  <c r="I38" i="2"/>
  <c r="I37" i="2"/>
  <c r="I36" i="2"/>
  <c r="I35" i="2"/>
  <c r="I33" i="2"/>
  <c r="I32" i="2"/>
  <c r="I30" i="2"/>
  <c r="I29" i="2"/>
  <c r="I28" i="2"/>
  <c r="I27" i="2"/>
  <c r="I26" i="2"/>
  <c r="I25" i="2"/>
  <c r="I23" i="2"/>
  <c r="I22" i="2"/>
  <c r="I21" i="2"/>
  <c r="I20" i="2"/>
  <c r="I19" i="2"/>
  <c r="I18" i="2"/>
  <c r="I14" i="2"/>
  <c r="I13" i="2"/>
  <c r="I10" i="2"/>
  <c r="I9" i="2"/>
  <c r="I8" i="2"/>
  <c r="E19" i="1"/>
  <c r="E24" i="1"/>
  <c r="E21" i="1"/>
  <c r="D20" i="1"/>
  <c r="C20" i="1"/>
  <c r="E18" i="1"/>
  <c r="E14" i="1"/>
  <c r="E12" i="1"/>
  <c r="I47" i="2" l="1"/>
  <c r="H46" i="2"/>
  <c r="I46" i="2" s="1"/>
  <c r="H61" i="2"/>
  <c r="I61" i="2" s="1"/>
  <c r="H51" i="2"/>
  <c r="I51" i="2" s="1"/>
  <c r="H57" i="2"/>
  <c r="I57" i="2" s="1"/>
  <c r="H65" i="2"/>
  <c r="I65" i="2" s="1"/>
  <c r="H43" i="2"/>
  <c r="I43" i="2" s="1"/>
  <c r="H42" i="2"/>
  <c r="I42" i="2" s="1"/>
  <c r="H70" i="2"/>
  <c r="I11" i="2"/>
  <c r="H5" i="2"/>
  <c r="I16" i="2"/>
  <c r="C25" i="1"/>
  <c r="E11" i="1"/>
  <c r="D10" i="1"/>
  <c r="E10" i="1" s="1"/>
  <c r="E20" i="1"/>
  <c r="H50" i="2" l="1"/>
  <c r="I50" i="2" s="1"/>
  <c r="I70" i="2"/>
  <c r="H69" i="2"/>
  <c r="I69" i="2" s="1"/>
  <c r="I24" i="2"/>
  <c r="I5" i="2"/>
  <c r="D25" i="1"/>
  <c r="E25" i="1" s="1"/>
  <c r="H74" i="2" l="1"/>
  <c r="I74" i="2" s="1"/>
</calcChain>
</file>

<file path=xl/sharedStrings.xml><?xml version="1.0" encoding="utf-8"?>
<sst xmlns="http://schemas.openxmlformats.org/spreadsheetml/2006/main" count="353" uniqueCount="127">
  <si>
    <t>Показатели</t>
  </si>
  <si>
    <t xml:space="preserve">% исполнения </t>
  </si>
  <si>
    <t>ИТОГО ДОХОДОВ</t>
  </si>
  <si>
    <t>НАЛОГОВЫЕ И НЕНАЛОГОВЫЕ ДОХОДЫ</t>
  </si>
  <si>
    <t>Госпошлина</t>
  </si>
  <si>
    <t>БЕЗВОЗМЕЗДНЫЕ ПОСТУПЛЕНИЯ</t>
  </si>
  <si>
    <t>Утвержденный бюджет с учетом изменений на 2024 год, 
тыс. рублей</t>
  </si>
  <si>
    <t>Код бюджетной классификации</t>
  </si>
  <si>
    <t>ГРБС</t>
  </si>
  <si>
    <t>Раздел</t>
  </si>
  <si>
    <t>Подраздел</t>
  </si>
  <si>
    <t>Целевая статья</t>
  </si>
  <si>
    <t>Код вида расходов</t>
  </si>
  <si>
    <t>01</t>
  </si>
  <si>
    <t>182 1 03 02231 01 0000 110
182 1 03 02241 01 0000 110
182 1 03 02251 01 0000 110
182 1 03 02261 01 0000 110</t>
  </si>
  <si>
    <t>901 2 02 15001 14 0000 150 </t>
  </si>
  <si>
    <t>901 2 02 15002 14 0000 150</t>
  </si>
  <si>
    <t>901 2 02 35120 14 0000 150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</si>
  <si>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</si>
  <si>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901 1 16 02020 02 0000 140</t>
  </si>
  <si>
    <t>Дотация на выравнивание бюджетной обеспеченности</t>
  </si>
  <si>
    <t>Дотация на поддержку мер по обеспечению сбалансированности бюджетов</t>
  </si>
  <si>
    <t>Пологовский окружной Совет депутатов</t>
  </si>
  <si>
    <t>901</t>
  </si>
  <si>
    <t>00</t>
  </si>
  <si>
    <t>000 00 00 000</t>
  </si>
  <si>
    <t>000</t>
  </si>
  <si>
    <t>Функционирование высшего должностного лица муниципального образования</t>
  </si>
  <si>
    <t>02</t>
  </si>
  <si>
    <t>030 00 00 000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</si>
  <si>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</si>
  <si>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030 00 04 000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</si>
  <si>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</si>
  <si>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</si>
  <si>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</si>
  <si>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03</t>
  </si>
  <si>
    <t>Функционирование представительных органов государственной власти и  представительных органов муниципальных образований</t>
  </si>
  <si>
    <t>902</t>
  </si>
  <si>
    <t>Администрация Пологовского муниципального округа</t>
  </si>
  <si>
    <t>Функционирование исполнительных органов государственной власти Пологовского муниципального округа</t>
  </si>
  <si>
    <t>04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</si>
  <si>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</si>
  <si>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</si>
  <si>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Судебная система</t>
  </si>
  <si>
    <t>05</t>
  </si>
  <si>
    <t>050 00 00 000</t>
  </si>
  <si>
    <t>Расходы на осуществление отдельных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</si>
  <si>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050 00 01 000</t>
  </si>
  <si>
    <t>244</t>
  </si>
  <si>
    <t>Резервные фонды</t>
  </si>
  <si>
    <t>002 00 00 000</t>
  </si>
  <si>
    <t>Иные бюджетные ассигнования</t>
  </si>
  <si>
    <t>002 00 01 000</t>
  </si>
  <si>
    <t>Резервные средства</t>
  </si>
  <si>
    <t>870</t>
  </si>
  <si>
    <t>Другие общегосударственные вопросы</t>
  </si>
  <si>
    <t>033 00 01 000</t>
  </si>
  <si>
    <t>Фонд оплаты труда учреждений</t>
  </si>
  <si>
    <t>13</t>
  </si>
  <si>
    <t>111</t>
  </si>
  <si>
    <t>Взносы по обязательному социальному страхованию на выплаты денежного содержания и иные выплаты работникам учреждений</t>
  </si>
  <si>
    <t>119</t>
  </si>
  <si>
    <t>030 00 01 000</t>
  </si>
  <si>
    <t>НАЦИОНАЛЬНАЯ ЭКОНОМИКА</t>
  </si>
  <si>
    <t>Дорожное хозяйство</t>
  </si>
  <si>
    <t>09</t>
  </si>
  <si>
    <t>Ремонт автомобильных дорог общего пользования муниципального образования и дорожных сооружений, являющихся их технологической частью (искусственных дорожных сооружений)</t>
  </si>
  <si>
    <t>043 00 12 000</t>
  </si>
  <si>
    <t>ЖИЛИЩНО-КОММУНАЛЬНОЕ ХОЗЯЙСТВО</t>
  </si>
  <si>
    <t>Благоустройство</t>
  </si>
  <si>
    <t>043 00 00 000</t>
  </si>
  <si>
    <t>Предоставление субсидий бюджетным, автономным учреждениям и иным некоммерческим организациям</t>
  </si>
  <si>
    <t>043 00 09 000</t>
  </si>
  <si>
    <t>Предоставление субсидий бюджетным, автономным учреждениям и иным некоммерческим организациям на финансовое обеспечение государственного (муниципального) задания</t>
  </si>
  <si>
    <t>611</t>
  </si>
  <si>
    <t>МОЛОДЕЖНАЯ ПОЛИТИКА</t>
  </si>
  <si>
    <t>07</t>
  </si>
  <si>
    <t>010 00 01 060</t>
  </si>
  <si>
    <t>КУЛЬТУРА, КИНЕМАТОГРАФИЯ</t>
  </si>
  <si>
    <t>08</t>
  </si>
  <si>
    <t>010 00 00 000</t>
  </si>
  <si>
    <t>Общее руководство и управление в сфере культуры, спорта и молодежи</t>
  </si>
  <si>
    <t>010 00 01 110</t>
  </si>
  <si>
    <t>Расходы на развитие библиотечного дела</t>
  </si>
  <si>
    <t>010 00 01 020</t>
  </si>
  <si>
    <t>Расходы на развитие музейного дела</t>
  </si>
  <si>
    <t>010 00 01 030</t>
  </si>
  <si>
    <t>Поддержка творческих инициатив населения, организаций в сфере культуры, творческих союзов (расходы на содержание дворцов и домов культуры, клубов и других заведений клубного типа)</t>
  </si>
  <si>
    <t>010 00 01 040</t>
  </si>
  <si>
    <t>ФИЗИЧЕСКАЯ КУЛЬТУРА И СПОРТ</t>
  </si>
  <si>
    <t>Создание условий детскому населению для занятий физической культурой и спортом</t>
  </si>
  <si>
    <t>010 00 02 040</t>
  </si>
  <si>
    <t>11</t>
  </si>
  <si>
    <t>ИТОГО расходов</t>
  </si>
  <si>
    <t>ОБЩЕГОСУДАРСТВЕННЫЕ ВОПРОСЫ</t>
  </si>
  <si>
    <t>Глава Пологовского муниципального округа</t>
  </si>
  <si>
    <t>Утвержденный бюджет с учетом изменений
 на 2024 год, 
тыс. рублей</t>
  </si>
  <si>
    <t>Субвенция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</si>
  <si>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182 1 01 02010 01 0000 110</t>
  </si>
  <si>
    <t>182 1 08 03010 01 1050 110</t>
  </si>
  <si>
    <t>182 1 00 00000 00 0000 000</t>
  </si>
  <si>
    <t>182 1 01 00000 00 0000 000</t>
  </si>
  <si>
    <t>Доходы от уплаты акцизов на нефтепродукты (автомобильный бензин, прямогонный бензин, дизельное топливо, моторные масла для дизельных и (или) карбюраторных
(инжекторных) двигателей), подлежащие
распределению между бюджетами субъектов
Российской Федерации и местными бюджетами
с учетом установленных дифференцированных
нормативов отчислений в местные бюджеты</t>
  </si>
  <si>
    <t>ШТРАФЫ, САНКЦИИ, ВОЗМЕЩЕНИЕ УЩЕРБА</t>
  </si>
  <si>
    <t>901 2 00 00000 00 0000 000</t>
  </si>
  <si>
    <t>Наименование дохода</t>
  </si>
  <si>
    <t>НАЛОГИ НА ПРИБЫЛЬ, ДОХОДЫ</t>
  </si>
  <si>
    <t>901 16 00000 00 0000 000</t>
  </si>
  <si>
    <t>Резервный фонд Администрации Пологовского муниципального округа</t>
  </si>
  <si>
    <t>Код
 бюджетной 
классификации</t>
  </si>
  <si>
    <t>Налог на доходы физических лиц с
доходов, источником которых является
налоговый агент, за исключением доходов, в
отношении которых исчисление и уплата налога
осуществляется в соответствии со статьями 227, 227.1 и 228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</si>
  <si>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</si>
  <si>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</si>
  <si>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182 1 05 03010 01 1000 110</t>
  </si>
  <si>
    <t xml:space="preserve">Единый сельскохозяйственный налог </t>
  </si>
  <si>
    <t>182 1 05 04060 02 1000 110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</si>
  <si>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</si>
  <si>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122</t>
  </si>
  <si>
    <t>ОТЧЕТ ОБ ИСПОЛНЕНИИ БЮДЖЕТА ПОЛОГОВСКОГО МУНИЦИПАЛЬНОГО ОКРУГА
 НА 1 НОЯБРЯ 2024 ГОДА</t>
  </si>
  <si>
    <t>1. Доходы бюджета Пологовского муниципального округа на 1 ноября 2024 года</t>
  </si>
  <si>
    <t>Исполнение на 1 ноября 2024 года,
тыс. рублей</t>
  </si>
  <si>
    <t>901 2 02 49999 14 0000 150</t>
  </si>
  <si>
    <t>Прочие межбюджетные трансферты, передаваемые бюджетам муниципальных округов</t>
  </si>
  <si>
    <t>2. Расходы бюджета Пологовского муниципального округа на 1 ноября 2024 года</t>
  </si>
  <si>
    <t>Исполнение
 на 1 ноября 2024 г.,
тыс. рублей</t>
  </si>
  <si>
    <t>Иные выплаты персоналу учреждений, за исключением фонда оплаты труда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</si>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</sst>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8"/>
      <color rgb="FF000000"/>
      <name val="Arial Cyr"/>
    </font>
    <font>
      <sz val="11"/>
      <color rgb="FF000000"/>
      <name val="Courier New"/>
      <family val="3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3">
      <alignment vertical="top" wrapText="1"/>
    </xf>
    <xf numFmtId="49" fontId="6" fillId="0" borderId="20">
      <alignment horizontal="center"/>
    </xf>
  </cellStyleXfs>
  <cellXfs count="90">
    <xf numFmtId="0" fontId="0" fillId="0" borderId="0" xfId="0"/>
    <xf numFmtId="164" fontId="0" fillId="0" borderId="0" xfId="0" applyNumberFormat="1"/>
    <xf numFmtId="49" fontId="7" fillId="0" borderId="0" xfId="2" applyFont="1" applyBorder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6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7" xfId="0" applyNumberFormat="1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right" wrapText="1"/>
    </xf>
    <xf numFmtId="164" fontId="3" fillId="2" borderId="7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vertical="center" wrapText="1"/>
    </xf>
    <xf numFmtId="0" fontId="11" fillId="2" borderId="13" xfId="1" applyFont="1" applyFill="1" applyBorder="1">
      <alignment vertical="top" wrapText="1"/>
    </xf>
    <xf numFmtId="0" fontId="12" fillId="2" borderId="7" xfId="1" applyFont="1" applyFill="1" applyBorder="1">
      <alignment vertical="top" wrapText="1"/>
    </xf>
    <xf numFmtId="0" fontId="12" fillId="2" borderId="6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 applyProtection="1">
      <alignment vertical="center"/>
      <protection locked="0"/>
    </xf>
    <xf numFmtId="10" fontId="14" fillId="0" borderId="1" xfId="0" applyNumberFormat="1" applyFont="1" applyBorder="1" applyAlignment="1" applyProtection="1">
      <alignment vertical="center"/>
      <protection locked="0"/>
    </xf>
    <xf numFmtId="3" fontId="16" fillId="0" borderId="1" xfId="0" applyNumberFormat="1" applyFont="1" applyBorder="1" applyAlignment="1">
      <alignment wrapText="1"/>
    </xf>
    <xf numFmtId="3" fontId="16" fillId="0" borderId="1" xfId="0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 applyProtection="1">
      <alignment vertical="center"/>
      <protection locked="0"/>
    </xf>
    <xf numFmtId="10" fontId="16" fillId="0" borderId="1" xfId="0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49" fontId="3" fillId="2" borderId="6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</cellXfs>
  <cellStyles count="3">
    <cellStyle name="xl32" xfId="1" xr:uid="{00000000-0005-0000-0000-000000000000}"/>
    <cellStyle name="xl40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opLeftCell="A22" zoomScaleNormal="100" workbookViewId="0">
      <selection activeCell="G33" sqref="G33"/>
    </sheetView>
  </sheetViews>
  <sheetFormatPr defaultRowHeight="15" x14ac:dyDescent="0.25"/>
  <cols>
    <col min="1" max="1" width="42.7109375" customWidth="1"/>
    <col min="2" max="2" width="70.7109375" customWidth="1"/>
    <col min="3" max="3" width="38.5703125" customWidth="1"/>
    <col min="4" max="4" width="23.28515625" customWidth="1"/>
    <col min="5" max="5" width="20.5703125" customWidth="1"/>
    <col min="7" max="7" width="38.7109375" customWidth="1"/>
  </cols>
  <sheetData>
    <row r="1" spans="1:7" x14ac:dyDescent="0.25">
      <c r="D1" s="51"/>
      <c r="E1" s="51"/>
    </row>
    <row r="2" spans="1:7" x14ac:dyDescent="0.25">
      <c r="D2" s="51"/>
      <c r="E2" s="51"/>
    </row>
    <row r="3" spans="1:7" x14ac:dyDescent="0.25">
      <c r="D3" s="51"/>
      <c r="E3" s="51"/>
    </row>
    <row r="4" spans="1:7" x14ac:dyDescent="0.25">
      <c r="A4" s="75" t="s">
        <v>118</v>
      </c>
      <c r="B4" s="76"/>
      <c r="C4" s="76"/>
      <c r="D4" s="76"/>
      <c r="E4" s="76"/>
    </row>
    <row r="5" spans="1:7" ht="31.5" customHeight="1" x14ac:dyDescent="0.25">
      <c r="A5" s="76"/>
      <c r="B5" s="76"/>
      <c r="C5" s="76"/>
      <c r="D5" s="76"/>
      <c r="E5" s="76"/>
    </row>
    <row r="6" spans="1:7" ht="23.25" x14ac:dyDescent="0.35">
      <c r="A6" s="52"/>
      <c r="B6" s="52"/>
      <c r="C6" s="52"/>
      <c r="D6" s="53"/>
      <c r="E6" s="53"/>
    </row>
    <row r="7" spans="1:7" ht="23.25" x14ac:dyDescent="0.35">
      <c r="A7" s="52"/>
      <c r="B7" s="52"/>
      <c r="C7" s="52"/>
      <c r="D7" s="53"/>
      <c r="E7" s="53"/>
    </row>
    <row r="8" spans="1:7" ht="56.25" customHeight="1" x14ac:dyDescent="0.25">
      <c r="A8" s="77" t="s">
        <v>119</v>
      </c>
      <c r="B8" s="77"/>
      <c r="C8" s="77"/>
      <c r="D8" s="77"/>
      <c r="E8" s="77"/>
    </row>
    <row r="9" spans="1:7" ht="131.25" customHeight="1" x14ac:dyDescent="0.25">
      <c r="A9" s="54" t="s">
        <v>109</v>
      </c>
      <c r="B9" s="55" t="s">
        <v>105</v>
      </c>
      <c r="C9" s="56" t="s">
        <v>96</v>
      </c>
      <c r="D9" s="57" t="s">
        <v>120</v>
      </c>
      <c r="E9" s="58" t="s">
        <v>1</v>
      </c>
      <c r="G9" s="2"/>
    </row>
    <row r="10" spans="1:7" ht="57.75" customHeight="1" x14ac:dyDescent="0.3">
      <c r="A10" s="59" t="s">
        <v>100</v>
      </c>
      <c r="B10" s="60" t="s">
        <v>3</v>
      </c>
      <c r="C10" s="61">
        <f>C11+C18</f>
        <v>30588.860000000004</v>
      </c>
      <c r="D10" s="61">
        <f>D11</f>
        <v>14437.906010000001</v>
      </c>
      <c r="E10" s="62">
        <f>D10/C10</f>
        <v>0.47199882604320653</v>
      </c>
      <c r="G10" s="2"/>
    </row>
    <row r="11" spans="1:7" ht="43.5" customHeight="1" x14ac:dyDescent="0.35">
      <c r="A11" s="63" t="s">
        <v>101</v>
      </c>
      <c r="B11" s="64" t="s">
        <v>106</v>
      </c>
      <c r="C11" s="65">
        <f>C12+C14+C15+C13+C16+C17</f>
        <v>30216.040000000005</v>
      </c>
      <c r="D11" s="65">
        <f>D12+D13+D14+D15+D17+D16</f>
        <v>14437.906010000001</v>
      </c>
      <c r="E11" s="66">
        <f>D11/C11</f>
        <v>0.47782257403683603</v>
      </c>
    </row>
    <row r="12" spans="1:7" ht="190.5" customHeight="1" x14ac:dyDescent="0.25">
      <c r="A12" s="67" t="s">
        <v>98</v>
      </c>
      <c r="B12" s="64" t="s">
        <v>110</v>
      </c>
      <c r="C12" s="65">
        <v>21720.880000000001</v>
      </c>
      <c r="D12" s="65">
        <v>6749.3515200000002</v>
      </c>
      <c r="E12" s="66">
        <f>D12/C12</f>
        <v>0.3107310348383675</v>
      </c>
    </row>
    <row r="13" spans="1:7" ht="241.5" customHeight="1" x14ac:dyDescent="0.35">
      <c r="A13" s="67" t="s">
        <v>112</v>
      </c>
      <c r="B13" s="71" t="s">
        <v>111</v>
      </c>
      <c r="C13" s="65">
        <v>5.95</v>
      </c>
      <c r="D13" s="65">
        <v>15.404999999999999</v>
      </c>
      <c r="E13" s="66">
        <f t="shared" ref="E13" si="0">D13/C13</f>
        <v>2.5890756302521005</v>
      </c>
    </row>
    <row r="14" spans="1:7" ht="248.25" customHeight="1" x14ac:dyDescent="0.25">
      <c r="A14" s="68" t="s">
        <v>14</v>
      </c>
      <c r="B14" s="64" t="s">
        <v>102</v>
      </c>
      <c r="C14" s="65">
        <v>8084.75</v>
      </c>
      <c r="D14" s="65">
        <v>7238.5539900000003</v>
      </c>
      <c r="E14" s="66">
        <f>D14/C14</f>
        <v>0.89533430099879407</v>
      </c>
    </row>
    <row r="15" spans="1:7" ht="27.75" customHeight="1" x14ac:dyDescent="0.35">
      <c r="A15" s="63" t="s">
        <v>99</v>
      </c>
      <c r="B15" s="64" t="s">
        <v>4</v>
      </c>
      <c r="C15" s="65">
        <v>100.08</v>
      </c>
      <c r="D15" s="65">
        <v>125.2878</v>
      </c>
      <c r="E15" s="66">
        <f t="shared" ref="E15:E25" si="1">D15/C15</f>
        <v>1.2518764988009592</v>
      </c>
    </row>
    <row r="16" spans="1:7" ht="168" customHeight="1" x14ac:dyDescent="0.35">
      <c r="A16" s="63" t="s">
        <v>115</v>
      </c>
      <c r="B16" s="64" t="s">
        <v>116</v>
      </c>
      <c r="C16" s="65">
        <v>9.34</v>
      </c>
      <c r="D16" s="65">
        <v>14.263</v>
      </c>
      <c r="E16" s="66">
        <f t="shared" si="1"/>
        <v>1.5270877944325483</v>
      </c>
    </row>
    <row r="17" spans="1:5" ht="27.75" customHeight="1" x14ac:dyDescent="0.35">
      <c r="A17" s="63" t="s">
        <v>113</v>
      </c>
      <c r="B17" s="64" t="s">
        <v>114</v>
      </c>
      <c r="C17" s="65">
        <v>295.04000000000002</v>
      </c>
      <c r="D17" s="65">
        <v>295.04469999999998</v>
      </c>
      <c r="E17" s="66">
        <f t="shared" si="1"/>
        <v>1.0000159300433837</v>
      </c>
    </row>
    <row r="18" spans="1:5" ht="55.5" customHeight="1" x14ac:dyDescent="0.35">
      <c r="A18" s="63" t="s">
        <v>107</v>
      </c>
      <c r="B18" s="64" t="s">
        <v>103</v>
      </c>
      <c r="C18" s="65">
        <v>372.82</v>
      </c>
      <c r="D18" s="65">
        <v>0</v>
      </c>
      <c r="E18" s="66">
        <f t="shared" si="1"/>
        <v>0</v>
      </c>
    </row>
    <row r="19" spans="1:5" ht="145.5" customHeight="1" x14ac:dyDescent="0.25">
      <c r="A19" s="67" t="s">
        <v>19</v>
      </c>
      <c r="B19" s="68" t="s">
        <v>18</v>
      </c>
      <c r="C19" s="65">
        <v>372.82</v>
      </c>
      <c r="D19" s="65">
        <v>0</v>
      </c>
      <c r="E19" s="66">
        <f t="shared" si="1"/>
        <v>0</v>
      </c>
    </row>
    <row r="20" spans="1:5" ht="28.5" customHeight="1" x14ac:dyDescent="0.25">
      <c r="A20" s="69" t="s">
        <v>104</v>
      </c>
      <c r="B20" s="60" t="s">
        <v>5</v>
      </c>
      <c r="C20" s="61">
        <f>SUM(C21:C24)</f>
        <v>165542.26</v>
      </c>
      <c r="D20" s="61">
        <f>SUM(D21:D24)</f>
        <v>138173.77570999999</v>
      </c>
      <c r="E20" s="62">
        <f t="shared" si="1"/>
        <v>0.83467373050241056</v>
      </c>
    </row>
    <row r="21" spans="1:5" ht="50.25" customHeight="1" x14ac:dyDescent="0.25">
      <c r="A21" s="70" t="s">
        <v>15</v>
      </c>
      <c r="B21" s="64" t="s">
        <v>20</v>
      </c>
      <c r="C21" s="65">
        <v>107717.59</v>
      </c>
      <c r="D21" s="65">
        <v>106091.10881000001</v>
      </c>
      <c r="E21" s="66">
        <f t="shared" si="1"/>
        <v>0.98490050520068273</v>
      </c>
    </row>
    <row r="22" spans="1:5" ht="77.25" customHeight="1" x14ac:dyDescent="0.25">
      <c r="A22" s="70" t="s">
        <v>16</v>
      </c>
      <c r="B22" s="64" t="s">
        <v>21</v>
      </c>
      <c r="C22" s="65">
        <v>50441.97</v>
      </c>
      <c r="D22" s="65">
        <v>25220.985000000001</v>
      </c>
      <c r="E22" s="66">
        <f t="shared" si="1"/>
        <v>0.5</v>
      </c>
    </row>
    <row r="23" spans="1:5" ht="77.25" customHeight="1" x14ac:dyDescent="0.25">
      <c r="A23" s="70" t="s">
        <v>121</v>
      </c>
      <c r="B23" s="64" t="s">
        <v>122</v>
      </c>
      <c r="C23" s="65">
        <v>7372.1</v>
      </c>
      <c r="D23" s="65">
        <v>6861.6818999999996</v>
      </c>
      <c r="E23" s="66">
        <f t="shared" si="1"/>
        <v>0.93076354091778457</v>
      </c>
    </row>
    <row r="24" spans="1:5" ht="147.75" customHeight="1" x14ac:dyDescent="0.25">
      <c r="A24" s="70" t="s">
        <v>17</v>
      </c>
      <c r="B24" s="68" t="s">
        <v>97</v>
      </c>
      <c r="C24" s="65">
        <v>10.6</v>
      </c>
      <c r="D24" s="65">
        <v>0</v>
      </c>
      <c r="E24" s="66">
        <f t="shared" si="1"/>
        <v>0</v>
      </c>
    </row>
    <row r="25" spans="1:5" ht="22.5" x14ac:dyDescent="0.3">
      <c r="A25" s="59"/>
      <c r="B25" s="60" t="s">
        <v>2</v>
      </c>
      <c r="C25" s="61">
        <f>SUM(C10+C20)</f>
        <v>196131.12000000002</v>
      </c>
      <c r="D25" s="61">
        <f>D10+D20</f>
        <v>152611.68171999999</v>
      </c>
      <c r="E25" s="62">
        <f t="shared" si="1"/>
        <v>0.77811048914624037</v>
      </c>
    </row>
  </sheetData>
  <mergeCells count="2">
    <mergeCell ref="A4:E5"/>
    <mergeCell ref="A8:E8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tabSelected="1" view="pageBreakPreview" topLeftCell="A26" zoomScale="69" zoomScaleNormal="55" zoomScaleSheetLayoutView="69" workbookViewId="0">
      <selection activeCell="F34" sqref="F34"/>
    </sheetView>
  </sheetViews>
  <sheetFormatPr defaultRowHeight="15" x14ac:dyDescent="0.25"/>
  <cols>
    <col min="1" max="1" width="48" customWidth="1"/>
    <col min="2" max="2" width="8.5703125" bestFit="1" customWidth="1"/>
    <col min="3" max="3" width="9.85546875" bestFit="1" customWidth="1"/>
    <col min="4" max="4" width="14.5703125" bestFit="1" customWidth="1"/>
    <col min="5" max="5" width="19.85546875" customWidth="1"/>
    <col min="6" max="6" width="12.140625" customWidth="1"/>
    <col min="7" max="7" width="21.5703125" customWidth="1"/>
    <col min="8" max="8" width="27.28515625" customWidth="1"/>
    <col min="9" max="9" width="16.85546875" customWidth="1"/>
  </cols>
  <sheetData>
    <row r="1" spans="1:9" ht="22.5" x14ac:dyDescent="0.25">
      <c r="A1" s="78" t="s">
        <v>123</v>
      </c>
      <c r="B1" s="78"/>
      <c r="C1" s="78"/>
      <c r="D1" s="78"/>
      <c r="E1" s="78"/>
      <c r="F1" s="78"/>
      <c r="G1" s="78"/>
      <c r="H1" s="78"/>
      <c r="I1" s="78"/>
    </row>
    <row r="2" spans="1:9" ht="19.5" thickBot="1" x14ac:dyDescent="0.3">
      <c r="A2" s="74"/>
      <c r="B2" s="74"/>
      <c r="C2" s="74"/>
      <c r="D2" s="74"/>
      <c r="E2" s="74"/>
      <c r="F2" s="74"/>
      <c r="G2" s="74"/>
      <c r="H2" s="74"/>
      <c r="I2" s="74"/>
    </row>
    <row r="3" spans="1:9" ht="24.75" customHeight="1" thickBot="1" x14ac:dyDescent="0.3">
      <c r="A3" s="85" t="s">
        <v>0</v>
      </c>
      <c r="B3" s="87" t="s">
        <v>7</v>
      </c>
      <c r="C3" s="88"/>
      <c r="D3" s="88"/>
      <c r="E3" s="88"/>
      <c r="F3" s="89"/>
      <c r="G3" s="79" t="s">
        <v>6</v>
      </c>
      <c r="H3" s="81" t="s">
        <v>124</v>
      </c>
      <c r="I3" s="83" t="s">
        <v>1</v>
      </c>
    </row>
    <row r="4" spans="1:9" ht="84" customHeight="1" thickBot="1" x14ac:dyDescent="0.3">
      <c r="A4" s="86"/>
      <c r="B4" s="36" t="s">
        <v>8</v>
      </c>
      <c r="C4" s="35" t="s">
        <v>9</v>
      </c>
      <c r="D4" s="35" t="s">
        <v>10</v>
      </c>
      <c r="E4" s="35" t="s">
        <v>11</v>
      </c>
      <c r="F4" s="35" t="s">
        <v>12</v>
      </c>
      <c r="G4" s="80"/>
      <c r="H4" s="82"/>
      <c r="I4" s="84"/>
    </row>
    <row r="5" spans="1:9" ht="55.5" customHeight="1" thickBot="1" x14ac:dyDescent="0.3">
      <c r="A5" s="37" t="s">
        <v>94</v>
      </c>
      <c r="B5" s="3"/>
      <c r="C5" s="3"/>
      <c r="D5" s="3"/>
      <c r="E5" s="3"/>
      <c r="F5" s="3"/>
      <c r="G5" s="4">
        <f>G6+G11+G16+G23+G27+G31</f>
        <v>94920.801000000007</v>
      </c>
      <c r="H5" s="5">
        <f>H6+H11+H16+H23+H27+H31</f>
        <v>65740.107899999988</v>
      </c>
      <c r="I5" s="6">
        <f t="shared" ref="I5:I38" si="0">H5/G5</f>
        <v>0.69257852027607714</v>
      </c>
    </row>
    <row r="6" spans="1:9" ht="46.5" customHeight="1" thickBot="1" x14ac:dyDescent="0.3">
      <c r="A6" s="38" t="s">
        <v>95</v>
      </c>
      <c r="B6" s="3" t="s">
        <v>23</v>
      </c>
      <c r="C6" s="3" t="s">
        <v>13</v>
      </c>
      <c r="D6" s="3" t="s">
        <v>28</v>
      </c>
      <c r="E6" s="3" t="s">
        <v>31</v>
      </c>
      <c r="F6" s="3"/>
      <c r="G6" s="4">
        <v>3431.04</v>
      </c>
      <c r="H6" s="5">
        <f>H7</f>
        <v>2432.23542</v>
      </c>
      <c r="I6" s="6">
        <f t="shared" si="0"/>
        <v>0.70889159555120318</v>
      </c>
    </row>
    <row r="7" spans="1:9" ht="75.75" customHeight="1" thickBot="1" x14ac:dyDescent="0.3">
      <c r="A7" s="39" t="s">
        <v>27</v>
      </c>
      <c r="B7" s="7">
        <v>901</v>
      </c>
      <c r="C7" s="7" t="s">
        <v>13</v>
      </c>
      <c r="D7" s="7" t="s">
        <v>28</v>
      </c>
      <c r="E7" s="7" t="s">
        <v>31</v>
      </c>
      <c r="F7" s="7"/>
      <c r="G7" s="8">
        <v>3431.04</v>
      </c>
      <c r="H7" s="9">
        <f>SUM(H8:H10)</f>
        <v>2432.23542</v>
      </c>
      <c r="I7" s="10">
        <f t="shared" si="0"/>
        <v>0.70889159555120318</v>
      </c>
    </row>
    <row r="8" spans="1:9" ht="65.25" customHeight="1" thickBot="1" x14ac:dyDescent="0.3">
      <c r="A8" s="40" t="s">
        <v>32</v>
      </c>
      <c r="B8" s="11">
        <v>901</v>
      </c>
      <c r="C8" s="7" t="s">
        <v>13</v>
      </c>
      <c r="D8" s="7" t="s">
        <v>28</v>
      </c>
      <c r="E8" s="7" t="s">
        <v>31</v>
      </c>
      <c r="F8" s="7">
        <v>121</v>
      </c>
      <c r="G8" s="8">
        <v>2520</v>
      </c>
      <c r="H8" s="9">
        <v>1804.7463600000001</v>
      </c>
      <c r="I8" s="10">
        <f t="shared" si="0"/>
        <v>0.71616919047619054</v>
      </c>
    </row>
    <row r="9" spans="1:9" ht="126.75" customHeight="1" thickBot="1" x14ac:dyDescent="0.3">
      <c r="A9" s="41" t="s">
        <v>33</v>
      </c>
      <c r="B9" s="12">
        <v>901</v>
      </c>
      <c r="C9" s="12" t="s">
        <v>13</v>
      </c>
      <c r="D9" s="12" t="s">
        <v>28</v>
      </c>
      <c r="E9" s="12" t="s">
        <v>31</v>
      </c>
      <c r="F9" s="12">
        <v>129</v>
      </c>
      <c r="G9" s="13">
        <v>761.04</v>
      </c>
      <c r="H9" s="9">
        <v>545.03342999999995</v>
      </c>
      <c r="I9" s="10">
        <f t="shared" si="0"/>
        <v>0.71616922894985802</v>
      </c>
    </row>
    <row r="10" spans="1:9" ht="88.5" customHeight="1" thickBot="1" x14ac:dyDescent="0.3">
      <c r="A10" s="42" t="s">
        <v>34</v>
      </c>
      <c r="B10" s="14">
        <v>901</v>
      </c>
      <c r="C10" s="14" t="s">
        <v>13</v>
      </c>
      <c r="D10" s="14" t="s">
        <v>28</v>
      </c>
      <c r="E10" s="14" t="s">
        <v>31</v>
      </c>
      <c r="F10" s="14">
        <v>122</v>
      </c>
      <c r="G10" s="15">
        <v>150</v>
      </c>
      <c r="H10" s="9">
        <v>82.455629999999999</v>
      </c>
      <c r="I10" s="10">
        <f t="shared" si="0"/>
        <v>0.54970419999999998</v>
      </c>
    </row>
    <row r="11" spans="1:9" ht="46.5" customHeight="1" thickBot="1" x14ac:dyDescent="0.3">
      <c r="A11" s="43" t="s">
        <v>22</v>
      </c>
      <c r="B11" s="3">
        <v>902</v>
      </c>
      <c r="C11" s="3" t="s">
        <v>13</v>
      </c>
      <c r="D11" s="3" t="s">
        <v>35</v>
      </c>
      <c r="E11" s="3" t="s">
        <v>29</v>
      </c>
      <c r="F11" s="3" t="s">
        <v>26</v>
      </c>
      <c r="G11" s="4">
        <f>G12</f>
        <v>3725.6</v>
      </c>
      <c r="H11" s="5">
        <f>H12</f>
        <v>2840.8273199999999</v>
      </c>
      <c r="I11" s="6">
        <f t="shared" si="0"/>
        <v>0.76251538544127118</v>
      </c>
    </row>
    <row r="12" spans="1:9" ht="108.75" customHeight="1" thickBot="1" x14ac:dyDescent="0.3">
      <c r="A12" s="39" t="s">
        <v>36</v>
      </c>
      <c r="B12" s="7">
        <v>902</v>
      </c>
      <c r="C12" s="7" t="s">
        <v>13</v>
      </c>
      <c r="D12" s="7" t="s">
        <v>35</v>
      </c>
      <c r="E12" s="7" t="s">
        <v>29</v>
      </c>
      <c r="F12" s="7" t="s">
        <v>26</v>
      </c>
      <c r="G12" s="8">
        <f>G13+G14+G15</f>
        <v>3725.6</v>
      </c>
      <c r="H12" s="9">
        <f>SUM(H13:H15)</f>
        <v>2840.8273199999999</v>
      </c>
      <c r="I12" s="10">
        <f t="shared" si="0"/>
        <v>0.76251538544127118</v>
      </c>
    </row>
    <row r="13" spans="1:9" ht="66.75" customHeight="1" thickBot="1" x14ac:dyDescent="0.3">
      <c r="A13" s="40" t="s">
        <v>32</v>
      </c>
      <c r="B13" s="16" t="s">
        <v>37</v>
      </c>
      <c r="C13" s="12" t="s">
        <v>13</v>
      </c>
      <c r="D13" s="12" t="s">
        <v>35</v>
      </c>
      <c r="E13" s="12" t="s">
        <v>31</v>
      </c>
      <c r="F13" s="12">
        <v>121</v>
      </c>
      <c r="G13" s="13">
        <v>2800</v>
      </c>
      <c r="H13" s="9">
        <v>2123.8066699999999</v>
      </c>
      <c r="I13" s="10">
        <f t="shared" si="0"/>
        <v>0.75850238214285715</v>
      </c>
    </row>
    <row r="14" spans="1:9" ht="132.75" customHeight="1" thickBot="1" x14ac:dyDescent="0.3">
      <c r="A14" s="40" t="s">
        <v>33</v>
      </c>
      <c r="B14" s="17" t="s">
        <v>37</v>
      </c>
      <c r="C14" s="17" t="s">
        <v>13</v>
      </c>
      <c r="D14" s="17" t="s">
        <v>35</v>
      </c>
      <c r="E14" s="17" t="s">
        <v>31</v>
      </c>
      <c r="F14" s="17">
        <v>129</v>
      </c>
      <c r="G14" s="18">
        <v>845.6</v>
      </c>
      <c r="H14" s="9">
        <v>641.38964999999996</v>
      </c>
      <c r="I14" s="10">
        <f t="shared" si="0"/>
        <v>0.75850242431409642</v>
      </c>
    </row>
    <row r="15" spans="1:9" ht="90.75" customHeight="1" thickBot="1" x14ac:dyDescent="0.3">
      <c r="A15" s="42" t="s">
        <v>34</v>
      </c>
      <c r="B15" s="17" t="s">
        <v>37</v>
      </c>
      <c r="C15" s="17" t="s">
        <v>13</v>
      </c>
      <c r="D15" s="17" t="s">
        <v>35</v>
      </c>
      <c r="E15" s="17" t="s">
        <v>31</v>
      </c>
      <c r="F15" s="17" t="s">
        <v>117</v>
      </c>
      <c r="G15" s="18">
        <v>80</v>
      </c>
      <c r="H15" s="9">
        <v>75.631</v>
      </c>
      <c r="I15" s="10">
        <f t="shared" si="0"/>
        <v>0.94538750000000005</v>
      </c>
    </row>
    <row r="16" spans="1:9" ht="48" customHeight="1" thickBot="1" x14ac:dyDescent="0.3">
      <c r="A16" s="44" t="s">
        <v>38</v>
      </c>
      <c r="B16" s="3">
        <v>901</v>
      </c>
      <c r="C16" s="3" t="s">
        <v>13</v>
      </c>
      <c r="D16" s="3" t="s">
        <v>40</v>
      </c>
      <c r="E16" s="3" t="s">
        <v>29</v>
      </c>
      <c r="F16" s="3" t="s">
        <v>26</v>
      </c>
      <c r="G16" s="4">
        <f>G17</f>
        <v>68425.100000000006</v>
      </c>
      <c r="H16" s="5">
        <f>H17</f>
        <v>47241.134109999992</v>
      </c>
      <c r="I16" s="6">
        <f t="shared" si="0"/>
        <v>0.69040650448446528</v>
      </c>
    </row>
    <row r="17" spans="1:9" ht="91.5" customHeight="1" thickBot="1" x14ac:dyDescent="0.3">
      <c r="A17" s="45" t="s">
        <v>39</v>
      </c>
      <c r="B17" s="7">
        <v>901</v>
      </c>
      <c r="C17" s="7" t="s">
        <v>13</v>
      </c>
      <c r="D17" s="7" t="s">
        <v>40</v>
      </c>
      <c r="E17" s="7" t="s">
        <v>29</v>
      </c>
      <c r="F17" s="7" t="s">
        <v>26</v>
      </c>
      <c r="G17" s="8">
        <f>G18+G19+G20+G21</f>
        <v>68425.100000000006</v>
      </c>
      <c r="H17" s="9">
        <f>SUM(H18:H21)</f>
        <v>47241.134109999992</v>
      </c>
      <c r="I17" s="10">
        <f t="shared" si="0"/>
        <v>0.69040650448446528</v>
      </c>
    </row>
    <row r="18" spans="1:9" ht="76.5" customHeight="1" thickBot="1" x14ac:dyDescent="0.3">
      <c r="A18" s="46" t="s">
        <v>32</v>
      </c>
      <c r="B18" s="7">
        <v>901</v>
      </c>
      <c r="C18" s="7" t="s">
        <v>13</v>
      </c>
      <c r="D18" s="7" t="s">
        <v>40</v>
      </c>
      <c r="E18" s="7" t="s">
        <v>31</v>
      </c>
      <c r="F18" s="7">
        <v>121</v>
      </c>
      <c r="G18" s="8">
        <v>50027</v>
      </c>
      <c r="H18" s="9">
        <v>35508.042979999998</v>
      </c>
      <c r="I18" s="10">
        <f t="shared" si="0"/>
        <v>0.70977757970695821</v>
      </c>
    </row>
    <row r="19" spans="1:9" ht="132" customHeight="1" thickBot="1" x14ac:dyDescent="0.3">
      <c r="A19" s="40" t="s">
        <v>33</v>
      </c>
      <c r="B19" s="11">
        <v>901</v>
      </c>
      <c r="C19" s="7" t="s">
        <v>13</v>
      </c>
      <c r="D19" s="7" t="s">
        <v>40</v>
      </c>
      <c r="E19" s="7" t="s">
        <v>31</v>
      </c>
      <c r="F19" s="7">
        <v>129</v>
      </c>
      <c r="G19" s="8">
        <v>15108.1</v>
      </c>
      <c r="H19" s="9">
        <v>10741.724700000001</v>
      </c>
      <c r="I19" s="10">
        <f t="shared" si="0"/>
        <v>0.710991104109716</v>
      </c>
    </row>
    <row r="20" spans="1:9" ht="91.5" customHeight="1" thickBot="1" x14ac:dyDescent="0.3">
      <c r="A20" s="40" t="s">
        <v>34</v>
      </c>
      <c r="B20" s="16">
        <v>901</v>
      </c>
      <c r="C20" s="12" t="s">
        <v>13</v>
      </c>
      <c r="D20" s="12" t="s">
        <v>40</v>
      </c>
      <c r="E20" s="12" t="s">
        <v>31</v>
      </c>
      <c r="F20" s="12">
        <v>122</v>
      </c>
      <c r="G20" s="13">
        <v>330</v>
      </c>
      <c r="H20" s="9">
        <v>300.89323999999999</v>
      </c>
      <c r="I20" s="10">
        <f t="shared" si="0"/>
        <v>0.91179769696969692</v>
      </c>
    </row>
    <row r="21" spans="1:9" ht="80.25" customHeight="1" thickBot="1" x14ac:dyDescent="0.3">
      <c r="A21" s="39" t="s">
        <v>41</v>
      </c>
      <c r="B21" s="17">
        <v>901</v>
      </c>
      <c r="C21" s="17" t="s">
        <v>13</v>
      </c>
      <c r="D21" s="17" t="s">
        <v>40</v>
      </c>
      <c r="E21" s="19" t="s">
        <v>31</v>
      </c>
      <c r="F21" s="17">
        <v>200</v>
      </c>
      <c r="G21" s="20">
        <v>2960</v>
      </c>
      <c r="H21" s="21">
        <f>H22</f>
        <v>690.47319000000005</v>
      </c>
      <c r="I21" s="10">
        <f t="shared" si="0"/>
        <v>0.23326796959459462</v>
      </c>
    </row>
    <row r="22" spans="1:9" ht="51.75" customHeight="1" thickBot="1" x14ac:dyDescent="0.3">
      <c r="A22" s="48" t="s">
        <v>42</v>
      </c>
      <c r="B22" s="22">
        <v>901</v>
      </c>
      <c r="C22" s="23" t="s">
        <v>13</v>
      </c>
      <c r="D22" s="23" t="s">
        <v>40</v>
      </c>
      <c r="E22" s="17" t="s">
        <v>31</v>
      </c>
      <c r="F22" s="24">
        <v>244</v>
      </c>
      <c r="G22" s="25">
        <v>2960</v>
      </c>
      <c r="H22" s="21">
        <v>690.47319000000005</v>
      </c>
      <c r="I22" s="10">
        <f t="shared" si="0"/>
        <v>0.23326796959459462</v>
      </c>
    </row>
    <row r="23" spans="1:9" ht="26.25" customHeight="1" thickBot="1" x14ac:dyDescent="0.3">
      <c r="A23" s="38" t="s">
        <v>43</v>
      </c>
      <c r="B23" s="3">
        <v>901</v>
      </c>
      <c r="C23" s="3" t="s">
        <v>13</v>
      </c>
      <c r="D23" s="3" t="s">
        <v>44</v>
      </c>
      <c r="E23" s="3" t="s">
        <v>45</v>
      </c>
      <c r="F23" s="3" t="s">
        <v>26</v>
      </c>
      <c r="G23" s="4">
        <v>10.6</v>
      </c>
      <c r="H23" s="26">
        <v>0</v>
      </c>
      <c r="I23" s="6">
        <f t="shared" si="0"/>
        <v>0</v>
      </c>
    </row>
    <row r="24" spans="1:9" ht="178.5" customHeight="1" thickBot="1" x14ac:dyDescent="0.3">
      <c r="A24" s="45" t="s">
        <v>46</v>
      </c>
      <c r="B24" s="7">
        <v>901</v>
      </c>
      <c r="C24" s="7" t="s">
        <v>13</v>
      </c>
      <c r="D24" s="7" t="s">
        <v>44</v>
      </c>
      <c r="E24" s="7" t="s">
        <v>47</v>
      </c>
      <c r="F24" s="7" t="s">
        <v>26</v>
      </c>
      <c r="G24" s="8">
        <v>10.6</v>
      </c>
      <c r="H24" s="21">
        <v>0</v>
      </c>
      <c r="I24" s="10">
        <f t="shared" si="0"/>
        <v>0</v>
      </c>
    </row>
    <row r="25" spans="1:9" ht="71.25" customHeight="1" thickBot="1" x14ac:dyDescent="0.3">
      <c r="A25" s="39" t="s">
        <v>41</v>
      </c>
      <c r="B25" s="7">
        <v>901</v>
      </c>
      <c r="C25" s="7" t="s">
        <v>13</v>
      </c>
      <c r="D25" s="7" t="s">
        <v>44</v>
      </c>
      <c r="E25" s="7" t="s">
        <v>47</v>
      </c>
      <c r="F25" s="7">
        <v>200</v>
      </c>
      <c r="G25" s="8">
        <v>10.6</v>
      </c>
      <c r="H25" s="27">
        <v>0</v>
      </c>
      <c r="I25" s="10">
        <f t="shared" si="0"/>
        <v>0</v>
      </c>
    </row>
    <row r="26" spans="1:9" ht="49.5" customHeight="1" thickBot="1" x14ac:dyDescent="0.3">
      <c r="A26" s="48" t="s">
        <v>42</v>
      </c>
      <c r="B26" s="7">
        <v>901</v>
      </c>
      <c r="C26" s="7" t="s">
        <v>13</v>
      </c>
      <c r="D26" s="7" t="s">
        <v>44</v>
      </c>
      <c r="E26" s="7" t="s">
        <v>47</v>
      </c>
      <c r="F26" s="7" t="s">
        <v>48</v>
      </c>
      <c r="G26" s="8">
        <v>10.6</v>
      </c>
      <c r="H26" s="27">
        <v>0</v>
      </c>
      <c r="I26" s="10">
        <f t="shared" si="0"/>
        <v>0</v>
      </c>
    </row>
    <row r="27" spans="1:9" ht="24" customHeight="1" thickBot="1" x14ac:dyDescent="0.3">
      <c r="A27" s="38" t="s">
        <v>49</v>
      </c>
      <c r="B27" s="3">
        <v>901</v>
      </c>
      <c r="C27" s="3" t="s">
        <v>13</v>
      </c>
      <c r="D27" s="3">
        <v>11</v>
      </c>
      <c r="E27" s="3" t="s">
        <v>25</v>
      </c>
      <c r="F27" s="3" t="s">
        <v>26</v>
      </c>
      <c r="G27" s="4">
        <v>94.4</v>
      </c>
      <c r="H27" s="28">
        <v>0</v>
      </c>
      <c r="I27" s="6">
        <f t="shared" si="0"/>
        <v>0</v>
      </c>
    </row>
    <row r="28" spans="1:9" ht="76.5" customHeight="1" thickBot="1" x14ac:dyDescent="0.3">
      <c r="A28" s="45" t="s">
        <v>108</v>
      </c>
      <c r="B28" s="7">
        <v>901</v>
      </c>
      <c r="C28" s="7" t="s">
        <v>13</v>
      </c>
      <c r="D28" s="7">
        <v>11</v>
      </c>
      <c r="E28" s="7" t="s">
        <v>50</v>
      </c>
      <c r="F28" s="7" t="s">
        <v>26</v>
      </c>
      <c r="G28" s="8">
        <v>94.4</v>
      </c>
      <c r="H28" s="27">
        <v>0</v>
      </c>
      <c r="I28" s="10">
        <f t="shared" si="0"/>
        <v>0</v>
      </c>
    </row>
    <row r="29" spans="1:9" ht="27.75" customHeight="1" thickBot="1" x14ac:dyDescent="0.3">
      <c r="A29" s="45" t="s">
        <v>51</v>
      </c>
      <c r="B29" s="7">
        <v>901</v>
      </c>
      <c r="C29" s="7" t="s">
        <v>13</v>
      </c>
      <c r="D29" s="7">
        <v>11</v>
      </c>
      <c r="E29" s="7" t="s">
        <v>52</v>
      </c>
      <c r="F29" s="7">
        <v>800</v>
      </c>
      <c r="G29" s="8">
        <v>94.4</v>
      </c>
      <c r="H29" s="27">
        <v>0</v>
      </c>
      <c r="I29" s="6">
        <f t="shared" si="0"/>
        <v>0</v>
      </c>
    </row>
    <row r="30" spans="1:9" ht="27.75" customHeight="1" thickBot="1" x14ac:dyDescent="0.3">
      <c r="A30" s="45" t="s">
        <v>53</v>
      </c>
      <c r="B30" s="7">
        <v>901</v>
      </c>
      <c r="C30" s="7" t="s">
        <v>13</v>
      </c>
      <c r="D30" s="7">
        <v>11</v>
      </c>
      <c r="E30" s="7" t="s">
        <v>52</v>
      </c>
      <c r="F30" s="7" t="s">
        <v>54</v>
      </c>
      <c r="G30" s="8">
        <v>94.4</v>
      </c>
      <c r="H30" s="27">
        <v>0</v>
      </c>
      <c r="I30" s="6">
        <f t="shared" si="0"/>
        <v>0</v>
      </c>
    </row>
    <row r="31" spans="1:9" ht="39" customHeight="1" thickBot="1" x14ac:dyDescent="0.3">
      <c r="A31" s="38" t="s">
        <v>55</v>
      </c>
      <c r="B31" s="3">
        <v>901</v>
      </c>
      <c r="C31" s="3" t="s">
        <v>13</v>
      </c>
      <c r="D31" s="3">
        <v>13</v>
      </c>
      <c r="E31" s="3" t="s">
        <v>25</v>
      </c>
      <c r="F31" s="3" t="s">
        <v>26</v>
      </c>
      <c r="G31" s="4">
        <f>G32+G33+G34+G35</f>
        <v>19234.061000000002</v>
      </c>
      <c r="H31" s="28">
        <f>SUM(H32:H35)</f>
        <v>13225.911050000001</v>
      </c>
      <c r="I31" s="6">
        <f t="shared" si="0"/>
        <v>0.6876296716538437</v>
      </c>
    </row>
    <row r="32" spans="1:9" ht="39.75" customHeight="1" thickBot="1" x14ac:dyDescent="0.35">
      <c r="A32" s="40" t="s">
        <v>57</v>
      </c>
      <c r="B32" s="16">
        <v>901</v>
      </c>
      <c r="C32" s="12" t="s">
        <v>13</v>
      </c>
      <c r="D32" s="12" t="s">
        <v>58</v>
      </c>
      <c r="E32" s="12" t="s">
        <v>56</v>
      </c>
      <c r="F32" s="12" t="s">
        <v>59</v>
      </c>
      <c r="G32" s="13">
        <v>12987.04</v>
      </c>
      <c r="H32" s="29">
        <v>9375.6131100000002</v>
      </c>
      <c r="I32" s="10">
        <f t="shared" si="0"/>
        <v>0.72192070787492757</v>
      </c>
    </row>
    <row r="33" spans="1:9" ht="104.25" customHeight="1" thickBot="1" x14ac:dyDescent="0.3">
      <c r="A33" s="40" t="s">
        <v>60</v>
      </c>
      <c r="B33" s="72">
        <v>901</v>
      </c>
      <c r="C33" s="14" t="s">
        <v>13</v>
      </c>
      <c r="D33" s="14" t="s">
        <v>58</v>
      </c>
      <c r="E33" s="14" t="s">
        <v>56</v>
      </c>
      <c r="F33" s="14" t="s">
        <v>61</v>
      </c>
      <c r="G33" s="73">
        <v>3922.09</v>
      </c>
      <c r="H33" s="18">
        <v>2839.4991799999998</v>
      </c>
      <c r="I33" s="10">
        <f t="shared" si="0"/>
        <v>0.72397603828570989</v>
      </c>
    </row>
    <row r="34" spans="1:9" ht="75.75" customHeight="1" thickBot="1" x14ac:dyDescent="0.3">
      <c r="A34" s="40" t="s">
        <v>125</v>
      </c>
      <c r="B34" s="16">
        <v>901</v>
      </c>
      <c r="C34" s="12" t="s">
        <v>13</v>
      </c>
      <c r="D34" s="12" t="s">
        <v>58</v>
      </c>
      <c r="E34" s="12" t="s">
        <v>56</v>
      </c>
      <c r="F34" s="12" t="s">
        <v>126</v>
      </c>
      <c r="G34" s="13">
        <v>24.931000000000001</v>
      </c>
      <c r="H34" s="18">
        <v>0</v>
      </c>
      <c r="I34" s="10">
        <f t="shared" ref="I34" si="1">H34/G34</f>
        <v>0</v>
      </c>
    </row>
    <row r="35" spans="1:9" ht="72.75" customHeight="1" thickBot="1" x14ac:dyDescent="0.3">
      <c r="A35" s="39" t="s">
        <v>41</v>
      </c>
      <c r="B35" s="17">
        <v>901</v>
      </c>
      <c r="C35" s="17" t="s">
        <v>13</v>
      </c>
      <c r="D35" s="17" t="s">
        <v>58</v>
      </c>
      <c r="E35" s="19" t="s">
        <v>62</v>
      </c>
      <c r="F35" s="17">
        <v>200</v>
      </c>
      <c r="G35" s="20">
        <v>2300</v>
      </c>
      <c r="H35" s="27">
        <f>H36</f>
        <v>1010.79876</v>
      </c>
      <c r="I35" s="10">
        <f t="shared" si="0"/>
        <v>0.43947772173913047</v>
      </c>
    </row>
    <row r="36" spans="1:9" ht="42" customHeight="1" thickBot="1" x14ac:dyDescent="0.3">
      <c r="A36" s="48" t="s">
        <v>42</v>
      </c>
      <c r="B36" s="22">
        <v>901</v>
      </c>
      <c r="C36" s="23" t="s">
        <v>13</v>
      </c>
      <c r="D36" s="23" t="s">
        <v>58</v>
      </c>
      <c r="E36" s="17" t="s">
        <v>62</v>
      </c>
      <c r="F36" s="24">
        <v>244</v>
      </c>
      <c r="G36" s="25">
        <v>2300</v>
      </c>
      <c r="H36" s="27">
        <v>1010.79876</v>
      </c>
      <c r="I36" s="10">
        <f t="shared" si="0"/>
        <v>0.43947772173913047</v>
      </c>
    </row>
    <row r="37" spans="1:9" ht="48" customHeight="1" thickBot="1" x14ac:dyDescent="0.3">
      <c r="A37" s="37" t="s">
        <v>63</v>
      </c>
      <c r="B37" s="3"/>
      <c r="C37" s="3"/>
      <c r="D37" s="3"/>
      <c r="E37" s="3"/>
      <c r="F37" s="3"/>
      <c r="G37" s="4">
        <v>8084.75</v>
      </c>
      <c r="H37" s="28">
        <v>0</v>
      </c>
      <c r="I37" s="6">
        <f t="shared" si="0"/>
        <v>0</v>
      </c>
    </row>
    <row r="38" spans="1:9" ht="30.75" customHeight="1" thickBot="1" x14ac:dyDescent="0.3">
      <c r="A38" s="47" t="s">
        <v>64</v>
      </c>
      <c r="B38" s="31">
        <v>901</v>
      </c>
      <c r="C38" s="31" t="s">
        <v>40</v>
      </c>
      <c r="D38" s="31" t="s">
        <v>65</v>
      </c>
      <c r="E38" s="31" t="s">
        <v>25</v>
      </c>
      <c r="F38" s="31" t="s">
        <v>26</v>
      </c>
      <c r="G38" s="32">
        <v>8084.75</v>
      </c>
      <c r="H38" s="28">
        <v>0</v>
      </c>
      <c r="I38" s="6">
        <f t="shared" si="0"/>
        <v>0</v>
      </c>
    </row>
    <row r="39" spans="1:9" ht="159.75" customHeight="1" thickBot="1" x14ac:dyDescent="0.3">
      <c r="A39" s="40" t="s">
        <v>66</v>
      </c>
      <c r="B39" s="17">
        <v>901</v>
      </c>
      <c r="C39" s="17" t="s">
        <v>40</v>
      </c>
      <c r="D39" s="17" t="s">
        <v>65</v>
      </c>
      <c r="E39" s="17" t="s">
        <v>67</v>
      </c>
      <c r="F39" s="17" t="s">
        <v>26</v>
      </c>
      <c r="G39" s="20">
        <v>8084.75</v>
      </c>
      <c r="H39" s="27">
        <v>0</v>
      </c>
      <c r="I39" s="10">
        <f t="shared" ref="I39:I70" si="2">H39/G39</f>
        <v>0</v>
      </c>
    </row>
    <row r="40" spans="1:9" ht="78" customHeight="1" thickBot="1" x14ac:dyDescent="0.3">
      <c r="A40" s="39" t="s">
        <v>41</v>
      </c>
      <c r="B40" s="12">
        <v>901</v>
      </c>
      <c r="C40" s="12" t="s">
        <v>40</v>
      </c>
      <c r="D40" s="12" t="s">
        <v>65</v>
      </c>
      <c r="E40" s="12" t="s">
        <v>67</v>
      </c>
      <c r="F40" s="12">
        <v>200</v>
      </c>
      <c r="G40" s="13">
        <v>8084.75</v>
      </c>
      <c r="H40" s="27">
        <v>0</v>
      </c>
      <c r="I40" s="10">
        <f t="shared" si="2"/>
        <v>0</v>
      </c>
    </row>
    <row r="41" spans="1:9" ht="46.5" customHeight="1" thickBot="1" x14ac:dyDescent="0.3">
      <c r="A41" s="49" t="s">
        <v>42</v>
      </c>
      <c r="B41" s="17">
        <v>901</v>
      </c>
      <c r="C41" s="17" t="s">
        <v>40</v>
      </c>
      <c r="D41" s="17" t="s">
        <v>65</v>
      </c>
      <c r="E41" s="17" t="s">
        <v>67</v>
      </c>
      <c r="F41" s="17" t="s">
        <v>48</v>
      </c>
      <c r="G41" s="20">
        <v>8084.75</v>
      </c>
      <c r="H41" s="27">
        <v>0</v>
      </c>
      <c r="I41" s="10">
        <f t="shared" si="2"/>
        <v>0</v>
      </c>
    </row>
    <row r="42" spans="1:9" ht="69" customHeight="1" thickBot="1" x14ac:dyDescent="0.3">
      <c r="A42" s="37" t="s">
        <v>68</v>
      </c>
      <c r="B42" s="3" t="s">
        <v>23</v>
      </c>
      <c r="C42" s="3" t="s">
        <v>44</v>
      </c>
      <c r="D42" s="3" t="s">
        <v>24</v>
      </c>
      <c r="E42" s="3" t="s">
        <v>25</v>
      </c>
      <c r="F42" s="3" t="s">
        <v>26</v>
      </c>
      <c r="G42" s="4">
        <f>G43</f>
        <v>73201.490000000005</v>
      </c>
      <c r="H42" s="33">
        <f>H44</f>
        <v>56769.601121</v>
      </c>
      <c r="I42" s="6">
        <f t="shared" si="2"/>
        <v>0.77552521295673071</v>
      </c>
    </row>
    <row r="43" spans="1:9" ht="33.75" customHeight="1" thickBot="1" x14ac:dyDescent="0.3">
      <c r="A43" s="47" t="s">
        <v>69</v>
      </c>
      <c r="B43" s="3">
        <v>901</v>
      </c>
      <c r="C43" s="3" t="s">
        <v>44</v>
      </c>
      <c r="D43" s="3" t="s">
        <v>35</v>
      </c>
      <c r="E43" s="3" t="s">
        <v>70</v>
      </c>
      <c r="F43" s="3" t="s">
        <v>26</v>
      </c>
      <c r="G43" s="4">
        <f>G44</f>
        <v>73201.490000000005</v>
      </c>
      <c r="H43" s="33">
        <f>H44</f>
        <v>56769.601121</v>
      </c>
      <c r="I43" s="6">
        <f t="shared" si="2"/>
        <v>0.77552521295673071</v>
      </c>
    </row>
    <row r="44" spans="1:9" ht="98.25" customHeight="1" thickBot="1" x14ac:dyDescent="0.3">
      <c r="A44" s="50" t="s">
        <v>71</v>
      </c>
      <c r="B44" s="11">
        <v>901</v>
      </c>
      <c r="C44" s="7" t="s">
        <v>44</v>
      </c>
      <c r="D44" s="7" t="s">
        <v>35</v>
      </c>
      <c r="E44" s="7" t="s">
        <v>72</v>
      </c>
      <c r="F44" s="7">
        <v>600</v>
      </c>
      <c r="G44" s="8">
        <f>G45</f>
        <v>73201.490000000005</v>
      </c>
      <c r="H44" s="30">
        <f>H45</f>
        <v>56769.601121</v>
      </c>
      <c r="I44" s="10">
        <f t="shared" si="2"/>
        <v>0.77552521295673071</v>
      </c>
    </row>
    <row r="45" spans="1:9" ht="148.5" customHeight="1" thickBot="1" x14ac:dyDescent="0.3">
      <c r="A45" s="45" t="s">
        <v>73</v>
      </c>
      <c r="B45" s="7">
        <v>901</v>
      </c>
      <c r="C45" s="7" t="s">
        <v>44</v>
      </c>
      <c r="D45" s="7" t="s">
        <v>35</v>
      </c>
      <c r="E45" s="7" t="s">
        <v>72</v>
      </c>
      <c r="F45" s="7" t="s">
        <v>74</v>
      </c>
      <c r="G45" s="8">
        <v>73201.490000000005</v>
      </c>
      <c r="H45" s="30">
        <v>56769.601121</v>
      </c>
      <c r="I45" s="10">
        <f t="shared" si="2"/>
        <v>0.77552521295673071</v>
      </c>
    </row>
    <row r="46" spans="1:9" ht="33.75" customHeight="1" thickBot="1" x14ac:dyDescent="0.3">
      <c r="A46" s="37" t="s">
        <v>75</v>
      </c>
      <c r="B46" s="3">
        <v>901</v>
      </c>
      <c r="C46" s="3" t="s">
        <v>76</v>
      </c>
      <c r="D46" s="3" t="s">
        <v>76</v>
      </c>
      <c r="E46" s="3" t="s">
        <v>25</v>
      </c>
      <c r="F46" s="3" t="s">
        <v>26</v>
      </c>
      <c r="G46" s="4">
        <v>1446.06</v>
      </c>
      <c r="H46" s="33">
        <f>H47</f>
        <v>752.46375999999998</v>
      </c>
      <c r="I46" s="6">
        <f t="shared" si="2"/>
        <v>0.52035445278895753</v>
      </c>
    </row>
    <row r="47" spans="1:9" ht="183.75" customHeight="1" thickBot="1" x14ac:dyDescent="0.3">
      <c r="A47" s="45" t="s">
        <v>30</v>
      </c>
      <c r="B47" s="7">
        <v>901</v>
      </c>
      <c r="C47" s="7" t="s">
        <v>76</v>
      </c>
      <c r="D47" s="7" t="s">
        <v>76</v>
      </c>
      <c r="E47" s="7" t="s">
        <v>77</v>
      </c>
      <c r="F47" s="7">
        <v>100</v>
      </c>
      <c r="G47" s="8">
        <v>1446.06</v>
      </c>
      <c r="H47" s="30">
        <f>SUM(H48:H49)</f>
        <v>752.46375999999998</v>
      </c>
      <c r="I47" s="10">
        <f t="shared" si="2"/>
        <v>0.52035445278895753</v>
      </c>
    </row>
    <row r="48" spans="1:9" ht="33" customHeight="1" thickBot="1" x14ac:dyDescent="0.3">
      <c r="A48" s="40" t="s">
        <v>57</v>
      </c>
      <c r="B48" s="11">
        <v>901</v>
      </c>
      <c r="C48" s="7" t="s">
        <v>76</v>
      </c>
      <c r="D48" s="7" t="s">
        <v>76</v>
      </c>
      <c r="E48" s="7" t="s">
        <v>77</v>
      </c>
      <c r="F48" s="7" t="s">
        <v>59</v>
      </c>
      <c r="G48" s="8">
        <v>1110.6400000000001</v>
      </c>
      <c r="H48" s="30">
        <v>577.92917</v>
      </c>
      <c r="I48" s="10">
        <f t="shared" si="2"/>
        <v>0.52035688431895122</v>
      </c>
    </row>
    <row r="49" spans="1:9" ht="114" customHeight="1" thickBot="1" x14ac:dyDescent="0.3">
      <c r="A49" s="40" t="s">
        <v>60</v>
      </c>
      <c r="B49" s="11">
        <v>901</v>
      </c>
      <c r="C49" s="7" t="s">
        <v>76</v>
      </c>
      <c r="D49" s="7" t="s">
        <v>76</v>
      </c>
      <c r="E49" s="7" t="s">
        <v>77</v>
      </c>
      <c r="F49" s="7" t="s">
        <v>61</v>
      </c>
      <c r="G49" s="8">
        <v>335.42</v>
      </c>
      <c r="H49" s="30">
        <v>174.53459000000001</v>
      </c>
      <c r="I49" s="10">
        <f t="shared" si="2"/>
        <v>0.52034640152644451</v>
      </c>
    </row>
    <row r="50" spans="1:9" ht="53.25" customHeight="1" thickBot="1" x14ac:dyDescent="0.3">
      <c r="A50" s="37" t="s">
        <v>78</v>
      </c>
      <c r="B50" s="3"/>
      <c r="C50" s="3"/>
      <c r="D50" s="3"/>
      <c r="E50" s="3"/>
      <c r="F50" s="3"/>
      <c r="G50" s="4">
        <v>17530.75</v>
      </c>
      <c r="H50" s="33">
        <f>H51+H57+H61+H65</f>
        <v>9241.4655100000018</v>
      </c>
      <c r="I50" s="6">
        <f t="shared" si="2"/>
        <v>0.52715745247636303</v>
      </c>
    </row>
    <row r="51" spans="1:9" ht="71.25" customHeight="1" thickBot="1" x14ac:dyDescent="0.3">
      <c r="A51" s="38" t="s">
        <v>81</v>
      </c>
      <c r="B51" s="3">
        <v>901</v>
      </c>
      <c r="C51" s="3" t="s">
        <v>79</v>
      </c>
      <c r="D51" s="3" t="s">
        <v>13</v>
      </c>
      <c r="E51" s="3" t="s">
        <v>82</v>
      </c>
      <c r="F51" s="3" t="s">
        <v>26</v>
      </c>
      <c r="G51" s="4">
        <v>7149.04</v>
      </c>
      <c r="H51" s="33">
        <f>H52</f>
        <v>5000.2842300000002</v>
      </c>
      <c r="I51" s="6">
        <f t="shared" si="2"/>
        <v>0.69943436181641172</v>
      </c>
    </row>
    <row r="52" spans="1:9" ht="177.75" customHeight="1" thickBot="1" x14ac:dyDescent="0.3">
      <c r="A52" s="45" t="s">
        <v>30</v>
      </c>
      <c r="B52" s="7">
        <v>901</v>
      </c>
      <c r="C52" s="7" t="s">
        <v>79</v>
      </c>
      <c r="D52" s="7" t="s">
        <v>13</v>
      </c>
      <c r="E52" s="7" t="s">
        <v>82</v>
      </c>
      <c r="F52" s="7">
        <v>100</v>
      </c>
      <c r="G52" s="8">
        <v>6169.04</v>
      </c>
      <c r="H52" s="30">
        <f>SUM(H53:H54)</f>
        <v>5000.2842300000002</v>
      </c>
      <c r="I52" s="10">
        <f t="shared" si="2"/>
        <v>0.81054495188878661</v>
      </c>
    </row>
    <row r="53" spans="1:9" ht="31.5" customHeight="1" thickBot="1" x14ac:dyDescent="0.3">
      <c r="A53" s="40" t="s">
        <v>57</v>
      </c>
      <c r="B53" s="11">
        <v>901</v>
      </c>
      <c r="C53" s="7" t="s">
        <v>79</v>
      </c>
      <c r="D53" s="7" t="s">
        <v>13</v>
      </c>
      <c r="E53" s="7" t="s">
        <v>82</v>
      </c>
      <c r="F53" s="7" t="s">
        <v>59</v>
      </c>
      <c r="G53" s="8">
        <v>4738.12</v>
      </c>
      <c r="H53" s="30">
        <v>3842.4143800000002</v>
      </c>
      <c r="I53" s="10">
        <f t="shared" si="2"/>
        <v>0.81095759077439999</v>
      </c>
    </row>
    <row r="54" spans="1:9" ht="116.25" customHeight="1" thickBot="1" x14ac:dyDescent="0.3">
      <c r="A54" s="40" t="s">
        <v>60</v>
      </c>
      <c r="B54" s="11">
        <v>901</v>
      </c>
      <c r="C54" s="7" t="s">
        <v>13</v>
      </c>
      <c r="D54" s="7" t="s">
        <v>58</v>
      </c>
      <c r="E54" s="7" t="s">
        <v>82</v>
      </c>
      <c r="F54" s="7" t="s">
        <v>61</v>
      </c>
      <c r="G54" s="8">
        <v>1430.92</v>
      </c>
      <c r="H54" s="30">
        <v>1157.86985</v>
      </c>
      <c r="I54" s="10">
        <f t="shared" si="2"/>
        <v>0.8091786053727672</v>
      </c>
    </row>
    <row r="55" spans="1:9" ht="76.5" customHeight="1" thickBot="1" x14ac:dyDescent="0.3">
      <c r="A55" s="45" t="s">
        <v>41</v>
      </c>
      <c r="B55" s="7">
        <v>901</v>
      </c>
      <c r="C55" s="7" t="s">
        <v>79</v>
      </c>
      <c r="D55" s="7" t="s">
        <v>13</v>
      </c>
      <c r="E55" s="7" t="s">
        <v>82</v>
      </c>
      <c r="F55" s="7">
        <v>200</v>
      </c>
      <c r="G55" s="8">
        <v>980</v>
      </c>
      <c r="H55" s="27">
        <v>0</v>
      </c>
      <c r="I55" s="10">
        <f t="shared" si="2"/>
        <v>0</v>
      </c>
    </row>
    <row r="56" spans="1:9" ht="55.5" customHeight="1" thickBot="1" x14ac:dyDescent="0.3">
      <c r="A56" s="49" t="s">
        <v>42</v>
      </c>
      <c r="B56" s="7" t="s">
        <v>23</v>
      </c>
      <c r="C56" s="7" t="s">
        <v>79</v>
      </c>
      <c r="D56" s="7" t="s">
        <v>13</v>
      </c>
      <c r="E56" s="7" t="s">
        <v>82</v>
      </c>
      <c r="F56" s="7" t="s">
        <v>48</v>
      </c>
      <c r="G56" s="8">
        <v>980</v>
      </c>
      <c r="H56" s="27">
        <v>0</v>
      </c>
      <c r="I56" s="6">
        <f t="shared" si="2"/>
        <v>0</v>
      </c>
    </row>
    <row r="57" spans="1:9" ht="51" customHeight="1" thickBot="1" x14ac:dyDescent="0.3">
      <c r="A57" s="38" t="s">
        <v>83</v>
      </c>
      <c r="B57" s="3">
        <v>901</v>
      </c>
      <c r="C57" s="3" t="s">
        <v>79</v>
      </c>
      <c r="D57" s="3" t="s">
        <v>13</v>
      </c>
      <c r="E57" s="3" t="s">
        <v>84</v>
      </c>
      <c r="F57" s="3" t="s">
        <v>26</v>
      </c>
      <c r="G57" s="4">
        <v>4612.4799999999996</v>
      </c>
      <c r="H57" s="33">
        <f>H58</f>
        <v>2678.0715800000003</v>
      </c>
      <c r="I57" s="6">
        <f t="shared" si="2"/>
        <v>0.58061424222977676</v>
      </c>
    </row>
    <row r="58" spans="1:9" ht="189" customHeight="1" thickBot="1" x14ac:dyDescent="0.3">
      <c r="A58" s="45" t="s">
        <v>30</v>
      </c>
      <c r="B58" s="7">
        <v>901</v>
      </c>
      <c r="C58" s="7" t="s">
        <v>79</v>
      </c>
      <c r="D58" s="7" t="s">
        <v>13</v>
      </c>
      <c r="E58" s="7" t="s">
        <v>84</v>
      </c>
      <c r="F58" s="7">
        <v>100</v>
      </c>
      <c r="G58" s="8">
        <v>4612.4799999999996</v>
      </c>
      <c r="H58" s="30">
        <f>SUM(H59:H60)</f>
        <v>2678.0715800000003</v>
      </c>
      <c r="I58" s="10">
        <f t="shared" si="2"/>
        <v>0.58061424222977676</v>
      </c>
    </row>
    <row r="59" spans="1:9" ht="77.25" customHeight="1" thickBot="1" x14ac:dyDescent="0.3">
      <c r="A59" s="40" t="s">
        <v>32</v>
      </c>
      <c r="B59" s="11">
        <v>901</v>
      </c>
      <c r="C59" s="7" t="s">
        <v>79</v>
      </c>
      <c r="D59" s="7" t="s">
        <v>13</v>
      </c>
      <c r="E59" s="7" t="s">
        <v>84</v>
      </c>
      <c r="F59" s="7" t="s">
        <v>59</v>
      </c>
      <c r="G59" s="8">
        <v>3542.61</v>
      </c>
      <c r="H59" s="30">
        <v>2056.9213100000002</v>
      </c>
      <c r="I59" s="10">
        <f t="shared" si="2"/>
        <v>0.58062313096841034</v>
      </c>
    </row>
    <row r="60" spans="1:9" ht="132.75" customHeight="1" thickBot="1" x14ac:dyDescent="0.3">
      <c r="A60" s="40" t="s">
        <v>33</v>
      </c>
      <c r="B60" s="11">
        <v>901</v>
      </c>
      <c r="C60" s="7" t="s">
        <v>79</v>
      </c>
      <c r="D60" s="7" t="s">
        <v>13</v>
      </c>
      <c r="E60" s="7" t="s">
        <v>84</v>
      </c>
      <c r="F60" s="7" t="s">
        <v>61</v>
      </c>
      <c r="G60" s="8">
        <v>1069.8699999999999</v>
      </c>
      <c r="H60" s="30">
        <v>621.15026999999998</v>
      </c>
      <c r="I60" s="10">
        <f t="shared" si="2"/>
        <v>0.58058480936936263</v>
      </c>
    </row>
    <row r="61" spans="1:9" ht="60.75" customHeight="1" thickBot="1" x14ac:dyDescent="0.3">
      <c r="A61" s="38" t="s">
        <v>85</v>
      </c>
      <c r="B61" s="3">
        <v>901</v>
      </c>
      <c r="C61" s="3" t="s">
        <v>79</v>
      </c>
      <c r="D61" s="3" t="s">
        <v>13</v>
      </c>
      <c r="E61" s="3" t="s">
        <v>86</v>
      </c>
      <c r="F61" s="3" t="s">
        <v>26</v>
      </c>
      <c r="G61" s="4">
        <v>2600.5500000000002</v>
      </c>
      <c r="H61" s="33">
        <f>H62</f>
        <v>780.43</v>
      </c>
      <c r="I61" s="6">
        <f t="shared" si="2"/>
        <v>0.3001019015208321</v>
      </c>
    </row>
    <row r="62" spans="1:9" ht="174" customHeight="1" thickBot="1" x14ac:dyDescent="0.3">
      <c r="A62" s="45" t="s">
        <v>30</v>
      </c>
      <c r="B62" s="7">
        <v>901</v>
      </c>
      <c r="C62" s="7" t="s">
        <v>79</v>
      </c>
      <c r="D62" s="7" t="s">
        <v>13</v>
      </c>
      <c r="E62" s="7" t="s">
        <v>86</v>
      </c>
      <c r="F62" s="7">
        <v>100</v>
      </c>
      <c r="G62" s="8">
        <v>2600.5500000000002</v>
      </c>
      <c r="H62" s="30">
        <f>SUM(H63:H64)</f>
        <v>780.43</v>
      </c>
      <c r="I62" s="10">
        <f t="shared" si="2"/>
        <v>0.3001019015208321</v>
      </c>
    </row>
    <row r="63" spans="1:9" ht="71.25" customHeight="1" thickBot="1" x14ac:dyDescent="0.3">
      <c r="A63" s="40" t="s">
        <v>32</v>
      </c>
      <c r="B63" s="11">
        <v>901</v>
      </c>
      <c r="C63" s="7" t="s">
        <v>79</v>
      </c>
      <c r="D63" s="7" t="s">
        <v>13</v>
      </c>
      <c r="E63" s="7" t="s">
        <v>86</v>
      </c>
      <c r="F63" s="7" t="s">
        <v>59</v>
      </c>
      <c r="G63" s="8">
        <v>1997.35</v>
      </c>
      <c r="H63" s="30">
        <v>599.84879999999998</v>
      </c>
      <c r="I63" s="10">
        <f t="shared" si="2"/>
        <v>0.30032232708338547</v>
      </c>
    </row>
    <row r="64" spans="1:9" ht="137.25" customHeight="1" thickBot="1" x14ac:dyDescent="0.3">
      <c r="A64" s="40" t="s">
        <v>33</v>
      </c>
      <c r="B64" s="11">
        <v>901</v>
      </c>
      <c r="C64" s="7" t="s">
        <v>79</v>
      </c>
      <c r="D64" s="7" t="s">
        <v>13</v>
      </c>
      <c r="E64" s="7" t="s">
        <v>86</v>
      </c>
      <c r="F64" s="7" t="s">
        <v>61</v>
      </c>
      <c r="G64" s="8">
        <v>603.20000000000005</v>
      </c>
      <c r="H64" s="30">
        <v>180.5812</v>
      </c>
      <c r="I64" s="10">
        <f t="shared" si="2"/>
        <v>0.29937201591511936</v>
      </c>
    </row>
    <row r="65" spans="1:9" ht="159" customHeight="1" thickBot="1" x14ac:dyDescent="0.3">
      <c r="A65" s="38" t="s">
        <v>87</v>
      </c>
      <c r="B65" s="3">
        <v>901</v>
      </c>
      <c r="C65" s="3" t="s">
        <v>79</v>
      </c>
      <c r="D65" s="3" t="s">
        <v>13</v>
      </c>
      <c r="E65" s="3" t="s">
        <v>88</v>
      </c>
      <c r="F65" s="3" t="s">
        <v>26</v>
      </c>
      <c r="G65" s="4">
        <v>3168.68</v>
      </c>
      <c r="H65" s="33">
        <f>H66</f>
        <v>782.67970000000003</v>
      </c>
      <c r="I65" s="6">
        <f t="shared" si="2"/>
        <v>0.24700496736811545</v>
      </c>
    </row>
    <row r="66" spans="1:9" ht="178.5" customHeight="1" thickBot="1" x14ac:dyDescent="0.3">
      <c r="A66" s="45" t="s">
        <v>30</v>
      </c>
      <c r="B66" s="7">
        <v>901</v>
      </c>
      <c r="C66" s="7" t="s">
        <v>79</v>
      </c>
      <c r="D66" s="7" t="s">
        <v>13</v>
      </c>
      <c r="E66" s="7" t="s">
        <v>88</v>
      </c>
      <c r="F66" s="7">
        <v>100</v>
      </c>
      <c r="G66" s="8">
        <v>3168.68</v>
      </c>
      <c r="H66" s="30">
        <f>H67+H68</f>
        <v>782.67970000000003</v>
      </c>
      <c r="I66" s="10">
        <f t="shared" si="2"/>
        <v>0.24700496736811545</v>
      </c>
    </row>
    <row r="67" spans="1:9" ht="78.75" customHeight="1" thickBot="1" x14ac:dyDescent="0.3">
      <c r="A67" s="40" t="s">
        <v>32</v>
      </c>
      <c r="B67" s="11">
        <v>901</v>
      </c>
      <c r="C67" s="7" t="s">
        <v>79</v>
      </c>
      <c r="D67" s="7" t="s">
        <v>13</v>
      </c>
      <c r="E67" s="7" t="s">
        <v>88</v>
      </c>
      <c r="F67" s="7" t="s">
        <v>59</v>
      </c>
      <c r="G67" s="8">
        <v>2433.6999999999998</v>
      </c>
      <c r="H67" s="30">
        <v>601.62563</v>
      </c>
      <c r="I67" s="10">
        <f t="shared" si="2"/>
        <v>0.24720615934585202</v>
      </c>
    </row>
    <row r="68" spans="1:9" ht="137.25" customHeight="1" thickBot="1" x14ac:dyDescent="0.3">
      <c r="A68" s="40" t="s">
        <v>33</v>
      </c>
      <c r="B68" s="11">
        <v>901</v>
      </c>
      <c r="C68" s="7" t="s">
        <v>79</v>
      </c>
      <c r="D68" s="7" t="s">
        <v>13</v>
      </c>
      <c r="E68" s="7" t="s">
        <v>88</v>
      </c>
      <c r="F68" s="7" t="s">
        <v>61</v>
      </c>
      <c r="G68" s="8">
        <v>734.98</v>
      </c>
      <c r="H68" s="30">
        <v>181.05407</v>
      </c>
      <c r="I68" s="10">
        <f t="shared" si="2"/>
        <v>0.24633877112302374</v>
      </c>
    </row>
    <row r="69" spans="1:9" ht="49.5" customHeight="1" thickBot="1" x14ac:dyDescent="0.3">
      <c r="A69" s="38" t="s">
        <v>89</v>
      </c>
      <c r="B69" s="3"/>
      <c r="C69" s="3"/>
      <c r="D69" s="3"/>
      <c r="E69" s="3"/>
      <c r="F69" s="3"/>
      <c r="G69" s="4">
        <v>947.27</v>
      </c>
      <c r="H69" s="33">
        <f>H70</f>
        <v>252.79653999999999</v>
      </c>
      <c r="I69" s="6">
        <f t="shared" si="2"/>
        <v>0.26686851689592195</v>
      </c>
    </row>
    <row r="70" spans="1:9" ht="93" customHeight="1" thickBot="1" x14ac:dyDescent="0.3">
      <c r="A70" s="38" t="s">
        <v>90</v>
      </c>
      <c r="B70" s="3">
        <v>901</v>
      </c>
      <c r="C70" s="3">
        <v>11</v>
      </c>
      <c r="D70" s="3" t="s">
        <v>24</v>
      </c>
      <c r="E70" s="3" t="s">
        <v>80</v>
      </c>
      <c r="F70" s="3" t="s">
        <v>26</v>
      </c>
      <c r="G70" s="4">
        <v>947.27</v>
      </c>
      <c r="H70" s="33">
        <f>H71</f>
        <v>252.79653999999999</v>
      </c>
      <c r="I70" s="6">
        <f t="shared" si="2"/>
        <v>0.26686851689592195</v>
      </c>
    </row>
    <row r="71" spans="1:9" ht="179.25" customHeight="1" thickBot="1" x14ac:dyDescent="0.3">
      <c r="A71" s="45" t="s">
        <v>30</v>
      </c>
      <c r="B71" s="7">
        <v>901</v>
      </c>
      <c r="C71" s="7">
        <v>11</v>
      </c>
      <c r="D71" s="7" t="s">
        <v>24</v>
      </c>
      <c r="E71" s="7" t="s">
        <v>91</v>
      </c>
      <c r="F71" s="7">
        <v>100</v>
      </c>
      <c r="G71" s="8">
        <v>947.27</v>
      </c>
      <c r="H71" s="30">
        <f>SUM(H72:H73)</f>
        <v>252.79653999999999</v>
      </c>
      <c r="I71" s="10">
        <f t="shared" ref="I71:I74" si="3">H71/G71</f>
        <v>0.26686851689592195</v>
      </c>
    </row>
    <row r="72" spans="1:9" ht="30.75" customHeight="1" thickBot="1" x14ac:dyDescent="0.3">
      <c r="A72" s="40" t="s">
        <v>57</v>
      </c>
      <c r="B72" s="11">
        <v>901</v>
      </c>
      <c r="C72" s="7" t="s">
        <v>92</v>
      </c>
      <c r="D72" s="7" t="s">
        <v>24</v>
      </c>
      <c r="E72" s="7" t="s">
        <v>91</v>
      </c>
      <c r="F72" s="7" t="s">
        <v>59</v>
      </c>
      <c r="G72" s="8">
        <v>727.55</v>
      </c>
      <c r="H72" s="30">
        <v>194.16015999999999</v>
      </c>
      <c r="I72" s="10">
        <f t="shared" si="3"/>
        <v>0.26686847639337502</v>
      </c>
    </row>
    <row r="73" spans="1:9" ht="116.25" customHeight="1" thickBot="1" x14ac:dyDescent="0.3">
      <c r="A73" s="40" t="s">
        <v>60</v>
      </c>
      <c r="B73" s="11">
        <v>901</v>
      </c>
      <c r="C73" s="7" t="s">
        <v>92</v>
      </c>
      <c r="D73" s="7" t="s">
        <v>24</v>
      </c>
      <c r="E73" s="7" t="s">
        <v>91</v>
      </c>
      <c r="F73" s="7" t="s">
        <v>61</v>
      </c>
      <c r="G73" s="8">
        <v>219.72</v>
      </c>
      <c r="H73" s="30">
        <v>58.636380000000003</v>
      </c>
      <c r="I73" s="10">
        <f t="shared" si="3"/>
        <v>0.26686865101037688</v>
      </c>
    </row>
    <row r="74" spans="1:9" ht="21" thickBot="1" x14ac:dyDescent="0.3">
      <c r="A74" s="37" t="s">
        <v>93</v>
      </c>
      <c r="B74" s="34"/>
      <c r="C74" s="34"/>
      <c r="D74" s="34"/>
      <c r="E74" s="34"/>
      <c r="F74" s="34"/>
      <c r="G74" s="4">
        <f>G69+G50+G46+G42+G37+G5</f>
        <v>196131.12100000001</v>
      </c>
      <c r="H74" s="33">
        <f>H69+H50+H46+H42+H37+H5</f>
        <v>132756.43483099999</v>
      </c>
      <c r="I74" s="6">
        <f t="shared" si="3"/>
        <v>0.67687592950126452</v>
      </c>
    </row>
    <row r="77" spans="1:9" x14ac:dyDescent="0.25">
      <c r="H77" s="1"/>
    </row>
    <row r="79" spans="1:9" x14ac:dyDescent="0.25">
      <c r="H79" s="1"/>
    </row>
  </sheetData>
  <mergeCells count="6">
    <mergeCell ref="A1:I1"/>
    <mergeCell ref="G3:G4"/>
    <mergeCell ref="H3:H4"/>
    <mergeCell ref="I3:I4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3" manualBreakCount="3">
    <brk id="22" max="8" man="1"/>
    <brk id="45" max="8" man="1"/>
    <brk id="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2024-07-05T05:52:00Z</cp:lastPrinted>
  <dcterms:created xsi:type="dcterms:W3CDTF">2015-06-05T18:19:34Z</dcterms:created>
  <dcterms:modified xsi:type="dcterms:W3CDTF">2024-12-13T12:29:14Z</dcterms:modified>
</cp:coreProperties>
</file>